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SISCOM\GIOVE\001\2025\TestiGestione\"/>
    </mc:Choice>
  </mc:AlternateContent>
  <xr:revisionPtr revIDLastSave="0" documentId="8_{8987A911-CE22-451A-A4F8-625D05A4AC27}" xr6:coauthVersionLast="47" xr6:coauthVersionMax="47" xr10:uidLastSave="{00000000-0000-0000-0000-000000000000}"/>
  <bookViews>
    <workbookView xWindow="180" yWindow="885" windowWidth="24840" windowHeight="13905" activeTab="1" xr2:uid="{00000000-000D-0000-FFFF-FFFF00000000}"/>
  </bookViews>
  <sheets>
    <sheet name="Modello Piano flussi cassa" sheetId="4" r:id="rId1"/>
    <sheet name="ModelloPianoFlussiCassa_PEG" sheetId="6" r:id="rId2"/>
  </sheets>
  <definedNames>
    <definedName name="_xlnm.Print_Area" localSheetId="0">'Modello Piano flussi cassa'!$A$1:$J$105</definedName>
    <definedName name="_xlnm.Print_Area" localSheetId="1">ModelloPianoFlussiCassa_PEG!$A$1:$N$151</definedName>
  </definedNames>
  <calcPr calcId="181029"/>
</workbook>
</file>

<file path=xl/calcChain.xml><?xml version="1.0" encoding="utf-8"?>
<calcChain xmlns="http://schemas.openxmlformats.org/spreadsheetml/2006/main">
  <c r="N137" i="6" l="1"/>
  <c r="L137" i="6"/>
  <c r="J137" i="6"/>
  <c r="H137" i="6"/>
  <c r="N130" i="6"/>
  <c r="L130" i="6"/>
  <c r="J130" i="6"/>
  <c r="H130" i="6"/>
  <c r="N99" i="6"/>
  <c r="L99" i="6"/>
  <c r="J99" i="6"/>
  <c r="H99" i="6"/>
  <c r="N87" i="6"/>
  <c r="L87" i="6"/>
  <c r="J87" i="6"/>
  <c r="H87" i="6"/>
  <c r="N84" i="6"/>
  <c r="L84" i="6"/>
  <c r="J84" i="6"/>
  <c r="H84" i="6"/>
  <c r="N76" i="6"/>
  <c r="L76" i="6"/>
  <c r="J76" i="6"/>
  <c r="H76" i="6"/>
  <c r="N62" i="6"/>
  <c r="L62" i="6"/>
  <c r="J62" i="6"/>
  <c r="H62" i="6"/>
  <c r="N55" i="6"/>
  <c r="L55" i="6"/>
  <c r="J55" i="6"/>
  <c r="H55" i="6"/>
  <c r="N34" i="6"/>
  <c r="L34" i="6"/>
  <c r="J34" i="6"/>
  <c r="H34" i="6"/>
  <c r="N20" i="6"/>
  <c r="L20" i="6"/>
  <c r="J20" i="6"/>
  <c r="H20" i="6"/>
  <c r="K129" i="6"/>
  <c r="N129" i="6"/>
  <c r="M129" i="6"/>
  <c r="L129" i="6"/>
  <c r="J129" i="6"/>
  <c r="I129" i="6"/>
  <c r="H129" i="6"/>
  <c r="G129" i="6"/>
  <c r="N141" i="6" l="1"/>
  <c r="M141" i="6"/>
  <c r="L141" i="6"/>
  <c r="K141" i="6"/>
  <c r="J141" i="6"/>
  <c r="I141" i="6"/>
  <c r="H141" i="6"/>
  <c r="G141" i="6"/>
  <c r="N127" i="6"/>
  <c r="M127" i="6"/>
  <c r="L127" i="6"/>
  <c r="K127" i="6"/>
  <c r="J127" i="6"/>
  <c r="I127" i="6"/>
  <c r="H127" i="6"/>
  <c r="G127" i="6"/>
  <c r="N121" i="6"/>
  <c r="M121" i="6"/>
  <c r="L121" i="6"/>
  <c r="K121" i="6"/>
  <c r="J121" i="6"/>
  <c r="I121" i="6"/>
  <c r="H121" i="6"/>
  <c r="G121" i="6"/>
  <c r="N116" i="6"/>
  <c r="M116" i="6"/>
  <c r="L116" i="6"/>
  <c r="K116" i="6"/>
  <c r="J116" i="6"/>
  <c r="I116" i="6"/>
  <c r="H116" i="6"/>
  <c r="G116" i="6"/>
  <c r="N109" i="6"/>
  <c r="M109" i="6"/>
  <c r="L109" i="6"/>
  <c r="K109" i="6"/>
  <c r="J109" i="6"/>
  <c r="I109" i="6"/>
  <c r="H109" i="6"/>
  <c r="G109" i="6"/>
  <c r="N71" i="6"/>
  <c r="N147" i="6" s="1"/>
  <c r="L71" i="6"/>
  <c r="L147" i="6" s="1"/>
  <c r="J71" i="6"/>
  <c r="J147" i="6" s="1"/>
  <c r="H71" i="6"/>
  <c r="H147" i="6" s="1"/>
  <c r="N66" i="6"/>
  <c r="M66" i="6"/>
  <c r="L66" i="6"/>
  <c r="K66" i="6"/>
  <c r="J66" i="6"/>
  <c r="I66" i="6"/>
  <c r="H66" i="6"/>
  <c r="G66" i="6"/>
  <c r="N54" i="6"/>
  <c r="M54" i="6"/>
  <c r="L54" i="6"/>
  <c r="K54" i="6"/>
  <c r="J54" i="6"/>
  <c r="I54" i="6"/>
  <c r="H54" i="6"/>
  <c r="G54" i="6"/>
  <c r="N49" i="6"/>
  <c r="M49" i="6"/>
  <c r="L49" i="6"/>
  <c r="K49" i="6"/>
  <c r="J49" i="6"/>
  <c r="I49" i="6"/>
  <c r="H49" i="6"/>
  <c r="G49" i="6"/>
  <c r="N44" i="6"/>
  <c r="M44" i="6"/>
  <c r="L44" i="6"/>
  <c r="K44" i="6"/>
  <c r="J44" i="6"/>
  <c r="I44" i="6"/>
  <c r="H44" i="6"/>
  <c r="G44" i="6"/>
  <c r="N37" i="6"/>
  <c r="M37" i="6"/>
  <c r="L37" i="6"/>
  <c r="K37" i="6"/>
  <c r="J37" i="6"/>
  <c r="I37" i="6"/>
  <c r="H37" i="6"/>
  <c r="G37" i="6"/>
  <c r="N27" i="6"/>
  <c r="M27" i="6"/>
  <c r="L27" i="6"/>
  <c r="K27" i="6"/>
  <c r="J27" i="6"/>
  <c r="I27" i="6"/>
  <c r="H27" i="6"/>
  <c r="G27" i="6"/>
  <c r="N19" i="6"/>
  <c r="M19" i="6"/>
  <c r="L19" i="6"/>
  <c r="K19" i="6"/>
  <c r="J19" i="6"/>
  <c r="I19" i="6"/>
  <c r="H19" i="6"/>
  <c r="G19" i="6"/>
  <c r="N143" i="6" l="1"/>
  <c r="M143" i="6"/>
  <c r="K68" i="6"/>
  <c r="K70" i="6" s="1"/>
  <c r="H68" i="6"/>
  <c r="H70" i="6" s="1"/>
  <c r="L143" i="6"/>
  <c r="I68" i="6"/>
  <c r="I70" i="6" s="1"/>
  <c r="J68" i="6"/>
  <c r="J70" i="6" s="1"/>
  <c r="L68" i="6"/>
  <c r="L70" i="6" s="1"/>
  <c r="J143" i="6"/>
  <c r="G68" i="6"/>
  <c r="G70" i="6" s="1"/>
  <c r="N68" i="6"/>
  <c r="N70" i="6" s="1"/>
  <c r="M68" i="6"/>
  <c r="M70" i="6" s="1"/>
  <c r="K143" i="6"/>
  <c r="G143" i="6"/>
  <c r="H143" i="6"/>
  <c r="I143" i="6"/>
  <c r="N146" i="6" l="1"/>
  <c r="N148" i="6" s="1"/>
  <c r="M146" i="6"/>
  <c r="K146" i="6"/>
  <c r="I146" i="6"/>
  <c r="L146" i="6"/>
  <c r="L148" i="6" s="1"/>
  <c r="J146" i="6"/>
  <c r="J148" i="6" s="1"/>
  <c r="G146" i="6"/>
  <c r="H146" i="6"/>
  <c r="H148" i="6" s="1"/>
  <c r="J95" i="4"/>
  <c r="I95" i="4"/>
  <c r="H95" i="4"/>
  <c r="G95" i="4"/>
  <c r="F95" i="4"/>
  <c r="E95" i="4"/>
  <c r="D95" i="4"/>
  <c r="C95" i="4"/>
  <c r="J91" i="4"/>
  <c r="I91" i="4"/>
  <c r="H91" i="4"/>
  <c r="G91" i="4"/>
  <c r="F91" i="4"/>
  <c r="E91" i="4"/>
  <c r="D91" i="4"/>
  <c r="C91" i="4"/>
  <c r="J85" i="4"/>
  <c r="I85" i="4"/>
  <c r="H85" i="4"/>
  <c r="G85" i="4"/>
  <c r="F85" i="4"/>
  <c r="E85" i="4"/>
  <c r="D85" i="4"/>
  <c r="C85" i="4"/>
  <c r="J80" i="4"/>
  <c r="I80" i="4"/>
  <c r="H80" i="4"/>
  <c r="G80" i="4"/>
  <c r="F80" i="4"/>
  <c r="E80" i="4"/>
  <c r="D80" i="4"/>
  <c r="C80" i="4"/>
  <c r="J74" i="4"/>
  <c r="I74" i="4"/>
  <c r="H74" i="4"/>
  <c r="G74" i="4"/>
  <c r="F74" i="4"/>
  <c r="E74" i="4"/>
  <c r="D74" i="4"/>
  <c r="C74" i="4"/>
  <c r="J59" i="4"/>
  <c r="J101" i="4" s="1"/>
  <c r="H59" i="4"/>
  <c r="H101" i="4" s="1"/>
  <c r="F59" i="4"/>
  <c r="F101" i="4" s="1"/>
  <c r="D59" i="4"/>
  <c r="D101" i="4" s="1"/>
  <c r="J54" i="4"/>
  <c r="I54" i="4"/>
  <c r="H54" i="4"/>
  <c r="G54" i="4"/>
  <c r="F54" i="4"/>
  <c r="E54" i="4"/>
  <c r="D54" i="4"/>
  <c r="C54" i="4"/>
  <c r="J51" i="4"/>
  <c r="I51" i="4"/>
  <c r="H51" i="4"/>
  <c r="G51" i="4"/>
  <c r="F51" i="4"/>
  <c r="E51" i="4"/>
  <c r="D51" i="4"/>
  <c r="C51" i="4"/>
  <c r="J46" i="4"/>
  <c r="I46" i="4"/>
  <c r="H46" i="4"/>
  <c r="G46" i="4"/>
  <c r="F46" i="4"/>
  <c r="E46" i="4"/>
  <c r="D46" i="4"/>
  <c r="C46" i="4"/>
  <c r="J41" i="4"/>
  <c r="I41" i="4"/>
  <c r="H41" i="4"/>
  <c r="G41" i="4"/>
  <c r="F41" i="4"/>
  <c r="E41" i="4"/>
  <c r="D41" i="4"/>
  <c r="C41" i="4"/>
  <c r="J35" i="4"/>
  <c r="I35" i="4"/>
  <c r="H35" i="4"/>
  <c r="G35" i="4"/>
  <c r="F35" i="4"/>
  <c r="E35" i="4"/>
  <c r="D35" i="4"/>
  <c r="C35" i="4"/>
  <c r="J29" i="4"/>
  <c r="I29" i="4"/>
  <c r="H29" i="4"/>
  <c r="G29" i="4"/>
  <c r="F29" i="4"/>
  <c r="E29" i="4"/>
  <c r="D29" i="4"/>
  <c r="C29" i="4"/>
  <c r="J18" i="4"/>
  <c r="J17" i="4" s="1"/>
  <c r="J25" i="4" s="1"/>
  <c r="I18" i="4"/>
  <c r="H18" i="4"/>
  <c r="H17" i="4" s="1"/>
  <c r="H25" i="4" s="1"/>
  <c r="G18" i="4"/>
  <c r="G17" i="4" s="1"/>
  <c r="G25" i="4" s="1"/>
  <c r="F18" i="4"/>
  <c r="F17" i="4" s="1"/>
  <c r="F25" i="4" s="1"/>
  <c r="E18" i="4"/>
  <c r="D18" i="4"/>
  <c r="C18" i="4"/>
  <c r="C17" i="4" s="1"/>
  <c r="C25" i="4" s="1"/>
  <c r="I17" i="4"/>
  <c r="I25" i="4" s="1"/>
  <c r="E17" i="4"/>
  <c r="E25" i="4" s="1"/>
  <c r="D17" i="4"/>
  <c r="D25" i="4" s="1"/>
  <c r="E97" i="4" l="1"/>
  <c r="I56" i="4"/>
  <c r="I58" i="4" s="1"/>
  <c r="J56" i="4"/>
  <c r="J58" i="4" s="1"/>
  <c r="C56" i="4"/>
  <c r="C58" i="4" s="1"/>
  <c r="D56" i="4"/>
  <c r="D58" i="4" s="1"/>
  <c r="E56" i="4"/>
  <c r="E58" i="4" s="1"/>
  <c r="F56" i="4"/>
  <c r="F58" i="4" s="1"/>
  <c r="G56" i="4"/>
  <c r="G58" i="4" s="1"/>
  <c r="H56" i="4"/>
  <c r="H58" i="4" s="1"/>
  <c r="F97" i="4"/>
  <c r="G97" i="4"/>
  <c r="H97" i="4"/>
  <c r="D97" i="4"/>
  <c r="I97" i="4"/>
  <c r="J97" i="4"/>
  <c r="C97" i="4"/>
  <c r="J100" i="4" l="1"/>
  <c r="J102" i="4" s="1"/>
  <c r="I100" i="4"/>
  <c r="E100" i="4"/>
  <c r="F100" i="4"/>
  <c r="F102" i="4" s="1"/>
  <c r="H100" i="4"/>
  <c r="H102" i="4" s="1"/>
  <c r="G100" i="4"/>
  <c r="D100" i="4"/>
  <c r="D102" i="4" s="1"/>
  <c r="C100" i="4"/>
</calcChain>
</file>

<file path=xl/sharedStrings.xml><?xml version="1.0" encoding="utf-8"?>
<sst xmlns="http://schemas.openxmlformats.org/spreadsheetml/2006/main" count="594" uniqueCount="321">
  <si>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</si>
  <si>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</si>
  <si>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</si>
  <si>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</si>
  <si>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</si>
  <si>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</si>
  <si>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</si>
  <si>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</si>
  <si>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</si>
  <si>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</si>
  <si>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</si>
  <si>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</si>
  <si>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</si>
  <si>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</si>
  <si>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</si>
  <si>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</si>
  <si>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</si>
  <si>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</si>
  <si>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</si>
  <si>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</si>
  <si>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</si>
  <si>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</si>
  <si>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</si>
  <si>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</si>
  <si>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</si>
  <si>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</si>
  <si>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</si>
  <si>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</si>
  <si>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</si>
  <si>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</si>
  <si>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</si>
  <si>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</si>
  <si>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</si>
  <si>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</si>
  <si>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</si>
  <si>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</si>
  <si>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</si>
  <si>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</si>
  <si>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</si>
  <si>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</si>
  <si>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</si>
  <si>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</si>
  <si>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</si>
  <si>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</si>
  <si>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</si>
  <si>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</si>
  <si>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</si>
  <si>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</si>
  <si>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</si>
  <si>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</si>
  <si>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</si>
  <si>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</si>
  <si>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</si>
  <si>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</si>
  <si>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</si>
  <si>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</si>
  <si>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</si>
  <si>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</si>
  <si>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</si>
  <si>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</si>
  <si>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</si>
  <si>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</si>
  <si>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</si>
  <si>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</si>
  <si>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</si>
  <si>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</si>
  <si>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</si>
  <si>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</si>
  <si>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</si>
  <si>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</si>
  <si>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</si>
  <si>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</si>
  <si>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</si>
  <si>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</si>
  <si>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</si>
  <si>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</si>
  <si>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</si>
  <si>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</si>
  <si>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</si>
  <si>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</si>
  <si>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</si>
  <si>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</si>
  <si>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</si>
  <si>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</si>
  <si>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</si>
  <si>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</si>
  <si>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</si>
  <si>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</si>
  <si>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</si>
  <si>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</si>
  <si>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</si>
  <si>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</si>
  <si>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</si>
  <si>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</si>
  <si>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</si>
  <si>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</si>
  <si>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</si>
  <si>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</si>
  <si>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</si>
  <si>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</si>
  <si>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</si>
  <si>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</si>
  <si>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</si>
  <si>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</si>
  <si>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</si>
  <si>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</si>
  <si>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</si>
  <si>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</si>
  <si>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</si>
  <si>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</si>
  <si>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</si>
  <si>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</si>
  <si>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</si>
  <si>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</si>
  <si>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</si>
  <si>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</si>
  <si>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</si>
  <si>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</si>
  <si>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</si>
  <si>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</si>
  <si>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</si>
  <si>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</si>
  <si>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</si>
  <si>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</si>
  <si>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</si>
  <si>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</si>
  <si>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</si>
  <si>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</si>
  <si>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</si>
  <si>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</si>
  <si>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</si>
  <si>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</si>
  <si>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</si>
  <si>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</si>
  <si>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</si>
  <si>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</si>
  <si>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</si>
  <si>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</si>
  <si>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</si>
  <si>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</si>
  <si>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</si>
  <si>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</si>
  <si>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</si>
  <si>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</si>
  <si>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</si>
  <si>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</si>
  <si>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</si>
  <si>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</si>
  <si>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</si>
  <si>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</si>
  <si>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Altro…</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</si>
  <si>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</si>
  <si>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</si>
  <si>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</si>
  <si>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</si>
  <si>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</si>
  <si>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</si>
  <si>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</si>
  <si>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</si>
  <si>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</si>
  <si>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</si>
  <si>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</si>
  <si>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</si>
  <si>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</si>
  <si>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</si>
  <si>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</si>
  <si>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</si>
  <si>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</si>
  <si>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</si>
  <si>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</si>
  <si>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</si>
  <si>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</si>
  <si>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</si>
  <si>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</si>
  <si>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</si>
  <si>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</si>
  <si>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</si>
  <si>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</si>
  <si>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</si>
  <si>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2.0101 - 402/402/1 - TRASFERIMENTO REGIONE PER FUNZIONI DELLA MONTAGNA</t>
  </si>
  <si>
    <t>E.2.01.01.02.000 - Trasferimenti correnti da Amministrazioni Locali</t>
  </si>
  <si>
    <t>E.2.01.01.02.001 - Trasferimenti correnti da Regioni e province autonome</t>
  </si>
  <si>
    <t>Dodicesimi</t>
  </si>
  <si>
    <t>2.0101 - 2001/2001/1 - CONTRIBUTO REGIONE PER FUNZIONI SVOLTE</t>
  </si>
  <si>
    <t>2.0101 - 2005/2005/1 - CONTRIBUTI CORRENTI DAI COMUNI MEMBRI DELL' UNIONE</t>
  </si>
  <si>
    <t>E.2.01.01.02.003 - Trasferimenti correnti da Comuni</t>
  </si>
  <si>
    <t>2.0101 - 2200/2200/1 - TRASFERIMENTI PER ESPLETAMENTO FUNZIONI SOCIALI</t>
  </si>
  <si>
    <t>2.0101 - 2500/2500/1 - TRASFERIMENTI COMUNI PER ESPLETAMENTO FUNZIONI DI PROTEZIONE CIVILE</t>
  </si>
  <si>
    <t>2.0101 - 2600/2600/1 - TRASFERIMENTO DA COMUNI PER COMMISSIONE LOCALE PER IL PAESAGGIO</t>
  </si>
  <si>
    <t>3.0100 - 307/307/1 - PROVENTI TESSERINO FUNGHI</t>
  </si>
  <si>
    <t>E.3.01.03.01.000 - Canoni e concessioni e diritti reali di godimento</t>
  </si>
  <si>
    <t>E.3.01.03.01.003 - Proventi da concessioni su beni</t>
  </si>
  <si>
    <t>3.0300 - 3001/3001/1 - INTERESSI ATTIVI SULLE GIACENZE DI CASSA</t>
  </si>
  <si>
    <t>E.3.03.03.04.000 - Interessi attivi da depositi bancari o postali</t>
  </si>
  <si>
    <t>E.3.03.03.04.001 - Interessi attivi da depositi bancari o postali</t>
  </si>
  <si>
    <t>3.0500 - 3000/3100/1 - RIMBORSO IMPOSTA DI REGISTRAZIONE CONTRATTO VENDITA QUOTA IMMOBILE SEDE VALGRANDE</t>
  </si>
  <si>
    <t>E.3.05.02.02.000 - Entrate per rimborsi di imposte</t>
  </si>
  <si>
    <t>E.3.05.02.02.001 - Entrate per rimborsi di imposte indirette</t>
  </si>
  <si>
    <t>3.0500 - 3005/3005/1 - RIMBORSO COMUNE DI VIGNONE PER SPESE PERSONALE</t>
  </si>
  <si>
    <t>E.3.05.02.01.000 - Rimborsi ricevuti per spese di personale (comando, distacco, fuori ruolo, convenzioni, ecc…)</t>
  </si>
  <si>
    <t>E.3.05.02.01.001 - Rimborsi ricevuti per spese di personale (comando, distacco, fuori ruolo, convenzioni, ecc…)</t>
  </si>
  <si>
    <t>4.0200 - 400/440/1 - BANDO GAL - OPERAZIONE 7.5.2 - II° EDIZIONE - BANDO 2/2022: PARCO FLUVIALE AEQUILIBRIUM</t>
  </si>
  <si>
    <t>E.4.02.01.02.000 - Contributi agli investimenti da Amministrazioni Locali</t>
  </si>
  <si>
    <t>E.4.02.01.02.999 - Contributi agli investimenti da altre Amministrazioni Locali n.a.c.</t>
  </si>
  <si>
    <t>Manuale</t>
  </si>
  <si>
    <t>9.0100 - 9001/9001/1 - RITENUTE PREVIDENZIALI ED ASSISTENZIALI PERSONALE</t>
  </si>
  <si>
    <t>E.9.01.02.02.000 - Ritenute previdenziali e assistenziali su redditi da lavoro dipendente per conto terzi</t>
  </si>
  <si>
    <t>E.9.01.02.02.001 - Ritenute previdenziali e assistenziali su redditi da lavoro dipendente per conto terzi</t>
  </si>
  <si>
    <t>Tredicesimi</t>
  </si>
  <si>
    <t>9.0100 - 9001/9001/2 - ALTRE RITENUTE AL PERSONALE</t>
  </si>
  <si>
    <t>E.9.01.01.99.000 - Altre ritenute n.a.c.</t>
  </si>
  <si>
    <t>E.9.01.01.99.999 - Altre ritenute n.a.c.</t>
  </si>
  <si>
    <t>9.0100 - 9002/9002/2 - RITENUTE ERARIALI LAVORO AUTONOMO</t>
  </si>
  <si>
    <t>E.9.01.03.01.000 - Ritenute erariali su redditi da lavoro autonomo per conto terzi</t>
  </si>
  <si>
    <t>E.9.01.03.01.001 - Ritenute erariali su redditi da lavoro autonomo per conto terzi</t>
  </si>
  <si>
    <t>9.0100 - 9002/9002/3 - RITENUTE ERARIALI AL PERSONALE</t>
  </si>
  <si>
    <t>E.9.01.02.01.000 - Ritenute erariali su redditi da lavoro dipendente per conto terzi</t>
  </si>
  <si>
    <t>E.9.01.02.01.001 - Ritenute erariali su redditi da lavoro dipendente per conto terzi</t>
  </si>
  <si>
    <t>9.0100 - 9003/9003/1 - IVA SPLIT PAYEMENT</t>
  </si>
  <si>
    <t>E.9.01.01.02.000 - Ritenute per scissione contabile IVA (split payment)</t>
  </si>
  <si>
    <t>E.9.01.01.02.001 - Ritenute per scissione contabile IVA (split payment)</t>
  </si>
  <si>
    <t>9.0100 - 9004/9004/1 - RIMBORSO PER ANTICIPAZIONE FONDI PER IL SERVIZIO ECONOMATO</t>
  </si>
  <si>
    <t>E.9.01.99.03.000 - Rimborso di fondi economali e carte aziendali</t>
  </si>
  <si>
    <t>E.9.01.99.03.001 - Rimborso di fondi economali e carte aziendali</t>
  </si>
  <si>
    <t>9.0200 - 9005/9005/1 - RIMBORSO PER ACQUISTO BENI PER CONTO TERZI</t>
  </si>
  <si>
    <t>E.9.02.01.01.000 - Rimborso per acquisti di beni per conto di terzi</t>
  </si>
  <si>
    <t>E.9.02.01.01.001 - Rimborso per acquisti di beni per conto di terzi</t>
  </si>
  <si>
    <t>9.0200 - 9006/9006/1 - RIMBORSO PER ACQUISTO SERVIZI PER CONTO TERZI</t>
  </si>
  <si>
    <t>E.9.02.01.02.000 - Rimborso per acquisto di servizi per conto di terzi</t>
  </si>
  <si>
    <t>E.9.02.01.02.001 - Rimborso per acquisto di servizi per conto di terzi</t>
  </si>
  <si>
    <t>9.0200 - 9007/9007/1 - TRASFERIMENTI  DA AMMINISTRAZIONI PER CONTO TERZI</t>
  </si>
  <si>
    <t>E.9.02.02.02.000 - Trasferimenti da Amministrazioni Locali per operazioni conto terzi</t>
  </si>
  <si>
    <t xml:space="preserve"> - </t>
  </si>
  <si>
    <t>01.02.1 - 200/200/1 - STIPENDI AL PERSONALE AREA AMMINISTRATIVA</t>
  </si>
  <si>
    <t>U.1.01.01.01.000 - Retribuzioni in denaro</t>
  </si>
  <si>
    <t>U.1.01.01.01.002 - Voci stipendiali corrisposte al personale a tempo indeterminato</t>
  </si>
  <si>
    <t>01.02.1 - 200/201/1 - PROGRESSIONI ORIZZONTALE E INDENNITA' DI COMPARTO PERSONALE AREA AMMINISTRATIVA</t>
  </si>
  <si>
    <t>01.02.1 - 200/202/1 - INDENNITA' CONTRATTUALE ART 17 LETT. F - PERSONALE AREA AMMINISTRATIVA</t>
  </si>
  <si>
    <t>U.1.01.01.01.004 - Indennità ed altri compensi, esclusi i rimborsi spesa per missione, corrisposti al personale a tempo indeterminato</t>
  </si>
  <si>
    <t>01.02.1 - 200/203/1 - FONDO PRODUTTIVITA' PERSONALE</t>
  </si>
  <si>
    <t>01.02.1 - 200/204/1 - CPDEL A CARICO ENTE</t>
  </si>
  <si>
    <t>U.1.01.02.01.000 - Contributi sociali effettivi a carico dell'ente</t>
  </si>
  <si>
    <t>U.1.01.02.01.001 - Contributi obbligatori per il personale</t>
  </si>
  <si>
    <t>01.06.1 - 3660/150/1 - COMPENSO INCENTIVANTE RUP - BANDO GAL 2022 - LOTTO 1</t>
  </si>
  <si>
    <t>U.1.01.01.01.008 - Indennità ed altri compensi, esclusi i rimborsi spesa documentati per missione, corrisposti al personale a tempo determinato</t>
  </si>
  <si>
    <t>01.06.1 - 3660/150/2 - COMPENSO INCENTIVANTE RUP - BANDO GAL 2022 - LOTTO 2</t>
  </si>
  <si>
    <t>01.01.1 - 50/50/2 - PAGAMENTO IMPOSTA REGISTRAZIONE CONTRATTO</t>
  </si>
  <si>
    <t>U.1.02.01.02.000 - Imposta di registro e di bollo</t>
  </si>
  <si>
    <t>U.1.02.01.02.001 - Imposta di registro e di bollo</t>
  </si>
  <si>
    <t>01.03.1 - 200/210/1 - I.R.A.P PERSONALE AMMINISTRATIVO</t>
  </si>
  <si>
    <t>U.1.02.01.01.000 - Imposta regionale sulle attività produttive (IRAP)</t>
  </si>
  <si>
    <t>U.1.02.01.01.001 - Imposta regionale sulle attività produttive (IRAP)</t>
  </si>
  <si>
    <t>01.02.1 - 120/120/1 - SERVIZIO SOSTITUTIVO MENSA PERSONALE</t>
  </si>
  <si>
    <t>U.1.03.02.14.000 - Servizi di ristorazione</t>
  </si>
  <si>
    <t>U.1.03.02.14.999 - Altri servizi di ristorazione</t>
  </si>
  <si>
    <t>01.02.1 - 130/101/1 - SPESE PER INFORMATIZZAZIONE UNIONE</t>
  </si>
  <si>
    <t>U.1.03.01.02.000 - Altri beni di consumo</t>
  </si>
  <si>
    <t>U.1.03.01.02.006 - Materiale informatico</t>
  </si>
  <si>
    <t>01.02.1 - 130/110/1 - SPESE VARIE</t>
  </si>
  <si>
    <t>U.1.03.01.02.999 - Altri beni e materiali di consumo n.a.c.</t>
  </si>
  <si>
    <t>01.02.1 - 130/120/1 - SPESE POSTALI</t>
  </si>
  <si>
    <t>U.1.03.02.16.000 - Servizi amministrativi</t>
  </si>
  <si>
    <t>U.1.03.02.16.002 - Spese postali</t>
  </si>
  <si>
    <t>01.02.1 - 140/100/2 - PRESTAZIONI PROFESSIONALI</t>
  </si>
  <si>
    <t>U.1.03.02.11.000 - Prestazioni professionali e specialistiche</t>
  </si>
  <si>
    <t>U.1.03.02.11.999 - Altre prestazioni professionali e specialistiche n.a.c.</t>
  </si>
  <si>
    <t>01.02.1 - 140/100/3 - COMPENSO AI COMPONENTI CLP</t>
  </si>
  <si>
    <t>01.02.1 - 140/200/1 - ADEMPIMENTI DLGS 81/2008 - VISITE MEDICHE</t>
  </si>
  <si>
    <t>U.1.03.02.18.000 - Servizi sanitari</t>
  </si>
  <si>
    <t>U.1.03.02.18.001 - Spese per accertamenti sanitari resi necessari dall'attività lavorativa</t>
  </si>
  <si>
    <t>01.03.1 - 140/110/1 - COMPENSO REVISORE</t>
  </si>
  <si>
    <t>U.1.03.02.01.000 - Organi e incarichi istituzionali dell'amministrazione</t>
  </si>
  <si>
    <t>U.1.03.02.01.008 - Compensi agli organi istituzionali di revisione, di controllo ed altri incarichi istituzionali dell'amministrazione</t>
  </si>
  <si>
    <t>01.03.1 - 140/111/2 - SOFTWARE GESTIONALI</t>
  </si>
  <si>
    <t>U.1.03.02.19.000 - Servizi informatici e di telecomunicazioni</t>
  </si>
  <si>
    <t>U.1.03.02.19.001 - Gestione e manutenzione applicazioni</t>
  </si>
  <si>
    <t>01.03.1 - 140/112/3 - SERVIZIO DI TESORERIA</t>
  </si>
  <si>
    <t>U.1.03.02.17.000 - Servizi finanziari</t>
  </si>
  <si>
    <t>U.1.03.02.17.002 - Oneri per servizio di tesoreria</t>
  </si>
  <si>
    <t>01.06.1 - 30/7004/1 - SPESE GESTIONE CENTRALE UNICA DI COMMITTENZA</t>
  </si>
  <si>
    <t>U.1.03.02.13.000 - Servizi ausiliari per il funzionamento dell'ente</t>
  </si>
  <si>
    <t>U.1.03.02.13.999 - Altri servizi ausiliari n.a.c.</t>
  </si>
  <si>
    <t>03.02.1 - 140/320/1 - QUOTA ADESIONE CONVENZIONE CAMERA DI COMMERCIO</t>
  </si>
  <si>
    <t>U.1.04.01.02.000 - Trasferimenti correnti a Amministrazioni Locali</t>
  </si>
  <si>
    <t>U.1.04.01.02.007 - Trasferimenti correnti a Camere di Commercio</t>
  </si>
  <si>
    <t>12.07.1 - 500/504/1 - TRASFERIMENTO CONSORZIO SERVIZI SOCIALI</t>
  </si>
  <si>
    <t>U.1.04.01.02.018 - Trasferimenti correnti a Consorzi di enti locali</t>
  </si>
  <si>
    <t>50.01.1 - 30/7022/1 - INTERESSI PASSIVI PER ANTICIPAZIONE DI CASSA</t>
  </si>
  <si>
    <t>U.1.07.06.04.000 - Interessi passivi su anticipazioni di tesoreria degli istituti tesorieri/cassieri</t>
  </si>
  <si>
    <t>U.1.07.06.04.001 - Interessi passivi su anticipazioni di tesoreria degli istituti tesorieri/cassieri</t>
  </si>
  <si>
    <t>Semestrale</t>
  </si>
  <si>
    <t>01.01.2 - 50/7010/1 - INTERVENTI SUL TERRITORIO</t>
  </si>
  <si>
    <t>U.2.02.03.06.000 - Manutenzione straordinaria su beni di terzi</t>
  </si>
  <si>
    <t>U.2.02.03.06.999 - Manutenzione straordinaria su altri beni di terzi</t>
  </si>
  <si>
    <t>99.01.7 - 13530/1/1 - RITENUTE PREVIDENZIALI ED ASSISTENZIALI AL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</si>
  <si>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</si>
  <si>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</si>
  <si>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99.01.7 - 13540/1/1 - RITENUTE ERARIALI LAVORO DIPENDENTE</t>
  </si>
  <si>
    <t>U.7.01.02.01.000 - Versamenti di ritenute erariali su Redditi da lavoro dipendente riscosse per conto terzi</t>
  </si>
  <si>
    <t>U.7.01.02.01.001 - Versamenti di ritenute erariali su Redditi da lavoro dipendente riscosse per conto terzi</t>
  </si>
  <si>
    <t>99.01.7 - 13540/2/2 - RITENUTE ERARIALI LAVORO AUTONOMO</t>
  </si>
  <si>
    <t>U.7.01.03.01.000 - Versamenti di ritenute erariali su Redditi da lavoro autonomo per conto terzi</t>
  </si>
  <si>
    <t>U.7.01.03.01.001 - Versamenti di ritenute erariali su Redditi da lavoro autonomo per conto terzi</t>
  </si>
  <si>
    <t>99.01.7 - 13550/1/1 - ALTRE RITENUTE AL PERSONALE PER CONTO DI TERZI</t>
  </si>
  <si>
    <t>U.7.01.02.99.000 - Altri versamenti di ritenute al personale dipendente per conto di terzi</t>
  </si>
  <si>
    <t>U.7.01.02.99.999 - Altri versamenti di ritenute al personale dipendente per conto di terzi</t>
  </si>
  <si>
    <t>99.01.7 - 13570/4/1 - VERSAMENTO IVA SPLIT ISTITUZIONALE</t>
  </si>
  <si>
    <t>U.7.01.01.02.000 - Versamento delle ritenute per scissione contabile IVA (split payment)</t>
  </si>
  <si>
    <t>U.7.01.01.02.001 - Versamento delle ritenute per scissione contabile IVA (split payment)</t>
  </si>
  <si>
    <t>99.01.7 - 13580/1/1 - ANTICIPAZIONE FONDI PER IL SERVIZIO ECONOMATO</t>
  </si>
  <si>
    <t>U.7.01.99.03.000 - Costituzione fondi economali e carte aziendali</t>
  </si>
  <si>
    <t>U.7.01.99.03.001 - Costituzione fondi economali e carte aziendali</t>
  </si>
  <si>
    <t>99.01.7 - 13570/1/1 - SPESE PER ACQUISTO DI BENI PER CONTO DI TERZI</t>
  </si>
  <si>
    <t>U.7.02.01.01.000 - Acquisto di beni per conto di terzi</t>
  </si>
  <si>
    <t>U.7.02.01.01.001 - Acquisto di beni per conto di terzi</t>
  </si>
  <si>
    <t>99.01.7 - 13570/2/1 - SPESE PER ACQUISTO SERVIZI CONTO TERZI</t>
  </si>
  <si>
    <t>U.7.02.01.02.000 - Acquisto di servizi per conto di terzi</t>
  </si>
  <si>
    <t>U.7.02.01.02.001 - Acquisto di servizi per conto di terzi</t>
  </si>
  <si>
    <t>99.01.7 - 13570/3/1 - SPESE PER OPERAZIONI PER CONTO TERZI</t>
  </si>
  <si>
    <t>U.7.02.99.99.000 - Altre uscite per conto terzi n.a.c.</t>
  </si>
  <si>
    <t>U.7.02.99.99.999 - Altre uscite per conto terzi 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</si>
</sst>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2" x14ac:knownFonts="1">
    <font>
      <sz val="10"/>
      <color rgb="FF000000"/>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
      <u/>
      <sz val="11"/>
      <color theme="1"/>
      <name val="Calibri"/>
      <family val="2"/>
    </font>
    <font>
      <u/>
      <sz val="11"/>
      <color rgb="FF000000"/>
      <name val="Calibri"/>
      <family val="2"/>
    </font>
  </fonts>
  <fills count="3">
    <fill>
      <patternFill patternType="none"/>
    </fill>
    <fill>
      <patternFill patternType="gray125"/>
    </fill>
    <fill>
      <patternFill patternType="solid">
        <fgColor theme="0" tint="-0.24994659260841701"/>
        <bgColor indexed="64"/>
      </patternFill>
    </fill>
  </fills>
  <borders count="100">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style="thin">
        <color auto="1"/>
      </left>
      <right style="thin">
        <color auto="1"/>
      </right>
      <top/>
      <bottom/>
      <diagonal/>
    </border>
    <border>
      <left style="thin">
        <color auto="1"/>
      </left>
      <right style="thin">
        <color auto="1"/>
      </right>
      <top/>
      <bottom style="double">
        <color rgb="FF000000"/>
      </bottom>
      <diagonal/>
    </border>
    <border>
      <left style="thin">
        <color auto="1"/>
      </left>
      <right style="double">
        <color auto="1"/>
      </right>
      <top/>
      <bottom style="double">
        <color rgb="FF000000"/>
      </bottom>
      <diagonal/>
    </border>
    <border>
      <left style="thin">
        <color auto="1"/>
      </left>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style="hair">
        <color indexed="64"/>
      </bottom>
      <diagonal/>
    </border>
    <border>
      <left style="thin">
        <color auto="1"/>
      </left>
      <right style="thin">
        <color auto="1"/>
      </right>
      <top/>
      <bottom style="hair">
        <color indexed="64"/>
      </bottom>
      <diagonal/>
    </border>
    <border>
      <left style="double">
        <color auto="1"/>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double">
        <color auto="1"/>
      </right>
      <top style="thin">
        <color auto="1"/>
      </top>
      <bottom style="hair">
        <color indexed="64"/>
      </bottom>
      <diagonal/>
    </border>
    <border>
      <left style="thin">
        <color auto="1"/>
      </left>
      <right style="double">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double">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double">
        <color auto="1"/>
      </right>
      <top style="hair">
        <color indexed="64"/>
      </top>
      <bottom/>
      <diagonal/>
    </border>
    <border>
      <left style="double">
        <color auto="1"/>
      </left>
      <right style="thin">
        <color auto="1"/>
      </right>
      <top style="hair">
        <color indexed="64"/>
      </top>
      <bottom/>
      <diagonal/>
    </border>
    <border>
      <left style="double">
        <color auto="1"/>
      </left>
      <right style="thin">
        <color auto="1"/>
      </right>
      <top/>
      <bottom style="double">
        <color rgb="FF000000"/>
      </bottom>
      <diagonal/>
    </border>
    <border>
      <left style="thin">
        <color auto="1"/>
      </left>
      <right/>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diagonal/>
    </border>
  </borders>
  <cellStyleXfs count="13">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4" fillId="0" borderId="0"/>
    <xf numFmtId="43" fontId="29" fillId="0" borderId="0" applyFont="0" applyFill="0" applyBorder="0" applyAlignment="0" applyProtection="0"/>
    <xf numFmtId="0" fontId="4" fillId="0" borderId="0"/>
    <xf numFmtId="0" fontId="5" fillId="0" borderId="0"/>
    <xf numFmtId="0" fontId="29" fillId="0" borderId="0"/>
    <xf numFmtId="0" fontId="2" fillId="0" borderId="0"/>
    <xf numFmtId="0" fontId="1" fillId="0" borderId="0"/>
  </cellStyleXfs>
  <cellXfs count="281">
    <xf numFmtId="0" fontId="0" fillId="0" borderId="0" xfId="0"/>
    <xf numFmtId="0" fontId="12" fillId="2" borderId="1" xfId="10" applyFont="1" applyFill="1" applyBorder="1" applyAlignment="1">
      <alignment vertical="center" wrapText="1"/>
    </xf>
    <xf numFmtId="4" fontId="20" fillId="2" borderId="1" xfId="10" applyNumberFormat="1" applyFont="1" applyFill="1" applyBorder="1"/>
    <xf numFmtId="4" fontId="20" fillId="2" borderId="2" xfId="10" applyNumberFormat="1" applyFont="1" applyFill="1" applyBorder="1"/>
    <xf numFmtId="4" fontId="16" fillId="2" borderId="1" xfId="10" applyNumberFormat="1" applyFont="1" applyFill="1" applyBorder="1" applyAlignment="1">
      <alignment horizontal="center" vertical="center" wrapText="1"/>
    </xf>
    <xf numFmtId="4" fontId="16" fillId="2" borderId="2" xfId="10" applyNumberFormat="1" applyFont="1" applyFill="1" applyBorder="1" applyAlignment="1">
      <alignment horizontal="center" vertical="center" wrapText="1"/>
    </xf>
    <xf numFmtId="0" fontId="8" fillId="0" borderId="0" xfId="10" applyFont="1" applyAlignment="1">
      <alignment horizontal="left" vertical="center"/>
    </xf>
    <xf numFmtId="0" fontId="8" fillId="0" borderId="0" xfId="10" applyFont="1"/>
    <xf numFmtId="0" fontId="8" fillId="0" borderId="3" xfId="10" applyFont="1" applyBorder="1" applyAlignment="1">
      <alignment horizontal="left" vertical="center"/>
    </xf>
    <xf numFmtId="0" fontId="13" fillId="0" borderId="3" xfId="10" applyFont="1" applyBorder="1" applyAlignment="1">
      <alignment wrapText="1"/>
    </xf>
    <xf numFmtId="0" fontId="8" fillId="0" borderId="0" xfId="10" applyFont="1" applyAlignment="1">
      <alignment horizontal="left"/>
    </xf>
    <xf numFmtId="0" fontId="14" fillId="0" borderId="1" xfId="10" applyFont="1" applyBorder="1" applyAlignment="1">
      <alignment horizontal="center" vertical="center" wrapText="1"/>
    </xf>
    <xf numFmtId="0" fontId="14" fillId="0" borderId="7" xfId="10" applyFont="1" applyBorder="1" applyAlignment="1">
      <alignment horizontal="center" vertical="center" wrapText="1"/>
    </xf>
    <xf numFmtId="0" fontId="14" fillId="0" borderId="8" xfId="10" applyFont="1" applyBorder="1" applyAlignment="1">
      <alignment horizontal="center" vertical="center" wrapText="1"/>
    </xf>
    <xf numFmtId="0" fontId="14" fillId="0" borderId="9" xfId="10" applyFont="1" applyBorder="1" applyAlignment="1">
      <alignment horizontal="center" vertical="center" wrapText="1"/>
    </xf>
    <xf numFmtId="0" fontId="14" fillId="0" borderId="10" xfId="10" applyFont="1" applyBorder="1" applyAlignment="1">
      <alignment horizontal="center" vertical="center" wrapText="1"/>
    </xf>
    <xf numFmtId="0" fontId="14" fillId="0" borderId="11" xfId="10" applyFont="1" applyBorder="1" applyAlignment="1">
      <alignment horizontal="center" vertical="center" wrapText="1"/>
    </xf>
    <xf numFmtId="0" fontId="8" fillId="0" borderId="5" xfId="10" applyFont="1" applyBorder="1" applyAlignment="1">
      <alignment horizontal="left" vertical="center"/>
    </xf>
    <xf numFmtId="0" fontId="12" fillId="0" borderId="6" xfId="10" applyFont="1" applyBorder="1" applyAlignment="1">
      <alignment horizontal="left" vertical="center"/>
    </xf>
    <xf numFmtId="165" fontId="16" fillId="0" borderId="0" xfId="10" applyNumberFormat="1" applyFont="1" applyAlignment="1">
      <alignment horizontal="center" vertical="center" wrapText="1"/>
    </xf>
    <xf numFmtId="0" fontId="8" fillId="0" borderId="0" xfId="10" applyFont="1" applyAlignment="1">
      <alignment horizontal="center" vertical="center"/>
    </xf>
    <xf numFmtId="0" fontId="12" fillId="0" borderId="12" xfId="10" applyFont="1" applyBorder="1" applyAlignment="1">
      <alignment vertical="center" wrapText="1"/>
    </xf>
    <xf numFmtId="0" fontId="16" fillId="0" borderId="0" xfId="10" applyFont="1" applyAlignment="1">
      <alignment horizontal="center" vertical="center" wrapText="1"/>
    </xf>
    <xf numFmtId="0" fontId="8" fillId="0" borderId="0" xfId="10" applyFont="1" applyAlignment="1">
      <alignment vertical="center"/>
    </xf>
    <xf numFmtId="0" fontId="12" fillId="0" borderId="13" xfId="10" applyFont="1" applyBorder="1" applyAlignment="1">
      <alignment horizontal="left" vertical="center"/>
    </xf>
    <xf numFmtId="0" fontId="16" fillId="0" borderId="13" xfId="10" applyFont="1" applyBorder="1" applyAlignment="1">
      <alignment horizontal="center" vertical="center" wrapText="1"/>
    </xf>
    <xf numFmtId="0" fontId="16" fillId="0" borderId="3" xfId="10" applyFont="1" applyBorder="1" applyAlignment="1">
      <alignment horizontal="center" vertical="center" wrapText="1"/>
    </xf>
    <xf numFmtId="0" fontId="13" fillId="0" borderId="14" xfId="8" applyFont="1" applyBorder="1" applyAlignment="1">
      <alignment horizontal="left" vertical="center"/>
    </xf>
    <xf numFmtId="0" fontId="13" fillId="0" borderId="15" xfId="8" applyFont="1" applyBorder="1" applyAlignment="1">
      <alignment horizontal="left" vertical="center"/>
    </xf>
    <xf numFmtId="0" fontId="13" fillId="0" borderId="16" xfId="8" applyFont="1" applyBorder="1" applyAlignment="1">
      <alignment horizontal="left" vertical="center"/>
    </xf>
    <xf numFmtId="0" fontId="13" fillId="0" borderId="17" xfId="8" applyFont="1" applyBorder="1" applyAlignment="1">
      <alignment horizontal="left" vertical="center"/>
    </xf>
    <xf numFmtId="0" fontId="20" fillId="0" borderId="16" xfId="8" applyFont="1" applyBorder="1" applyAlignment="1">
      <alignment horizontal="left" vertical="center"/>
    </xf>
    <xf numFmtId="0" fontId="20" fillId="0" borderId="15" xfId="8" applyFont="1" applyBorder="1" applyAlignment="1">
      <alignment horizontal="left" vertical="center" wrapText="1"/>
    </xf>
    <xf numFmtId="0" fontId="12" fillId="0" borderId="0" xfId="10" applyFont="1"/>
    <xf numFmtId="0" fontId="20" fillId="0" borderId="15" xfId="8" applyFont="1" applyBorder="1" applyAlignment="1">
      <alignment horizontal="left" vertical="center"/>
    </xf>
    <xf numFmtId="0" fontId="13" fillId="0" borderId="15" xfId="8" applyFont="1" applyBorder="1" applyAlignment="1">
      <alignment horizontal="left" vertical="center" wrapText="1"/>
    </xf>
    <xf numFmtId="0" fontId="20" fillId="0" borderId="18" xfId="8" applyFont="1" applyBorder="1" applyAlignment="1">
      <alignment horizontal="left" vertical="center"/>
    </xf>
    <xf numFmtId="0" fontId="8" fillId="0" borderId="19" xfId="10" applyFont="1" applyBorder="1" applyAlignment="1">
      <alignment horizontal="left" vertical="center" wrapText="1"/>
    </xf>
    <xf numFmtId="0" fontId="13" fillId="0" borderId="0" xfId="10" applyFont="1"/>
    <xf numFmtId="0" fontId="12" fillId="0" borderId="0" xfId="10" applyFont="1" applyAlignment="1">
      <alignment horizontal="left" vertical="center" wrapText="1"/>
    </xf>
    <xf numFmtId="0" fontId="20" fillId="0" borderId="15" xfId="8" applyFont="1" applyBorder="1" applyAlignment="1">
      <alignment horizontal="left" vertical="top" wrapText="1"/>
    </xf>
    <xf numFmtId="0" fontId="13" fillId="0" borderId="18" xfId="8" applyFont="1" applyBorder="1" applyAlignment="1">
      <alignment horizontal="left" vertical="center"/>
    </xf>
    <xf numFmtId="0" fontId="8" fillId="0" borderId="0" xfId="10" applyFont="1" applyAlignment="1">
      <alignment horizontal="left" vertical="center" wrapText="1"/>
    </xf>
    <xf numFmtId="4" fontId="17" fillId="0" borderId="0" xfId="10" applyNumberFormat="1" applyFont="1" applyAlignment="1">
      <alignment horizontal="right"/>
    </xf>
    <xf numFmtId="4" fontId="17" fillId="0" borderId="20" xfId="10" applyNumberFormat="1" applyFont="1" applyBorder="1" applyAlignment="1">
      <alignment horizontal="right"/>
    </xf>
    <xf numFmtId="0" fontId="8" fillId="0" borderId="21" xfId="10" applyFont="1" applyBorder="1" applyAlignment="1">
      <alignment horizontal="left" vertical="center"/>
    </xf>
    <xf numFmtId="0" fontId="12" fillId="0" borderId="18" xfId="10" applyFont="1" applyBorder="1" applyAlignment="1">
      <alignment horizontal="right" vertical="center"/>
    </xf>
    <xf numFmtId="0" fontId="8" fillId="0" borderId="22" xfId="10" applyFont="1" applyBorder="1" applyAlignment="1">
      <alignment horizontal="left" vertical="center"/>
    </xf>
    <xf numFmtId="3" fontId="16" fillId="0" borderId="1" xfId="10" applyNumberFormat="1" applyFont="1" applyBorder="1" applyAlignment="1" applyProtection="1">
      <alignment horizontal="right" vertical="center" wrapText="1"/>
      <protection locked="0"/>
    </xf>
    <xf numFmtId="3" fontId="16" fillId="0" borderId="7" xfId="10" applyNumberFormat="1" applyFont="1" applyBorder="1" applyAlignment="1" applyProtection="1">
      <alignment horizontal="right" vertical="center" wrapText="1"/>
      <protection locked="0"/>
    </xf>
    <xf numFmtId="3" fontId="18" fillId="0" borderId="23" xfId="10" applyNumberFormat="1" applyFont="1" applyBorder="1" applyAlignment="1">
      <alignment horizontal="right" wrapText="1"/>
    </xf>
    <xf numFmtId="3" fontId="18" fillId="0" borderId="24" xfId="10" applyNumberFormat="1" applyFont="1" applyBorder="1" applyAlignment="1">
      <alignment horizontal="right" wrapText="1"/>
    </xf>
    <xf numFmtId="3" fontId="18" fillId="0" borderId="25" xfId="10" applyNumberFormat="1" applyFont="1" applyBorder="1" applyAlignment="1">
      <alignment horizontal="right" wrapText="1"/>
    </xf>
    <xf numFmtId="3" fontId="18" fillId="0" borderId="26" xfId="10" applyNumberFormat="1" applyFont="1" applyBorder="1" applyAlignment="1">
      <alignment horizontal="right" wrapText="1"/>
    </xf>
    <xf numFmtId="3" fontId="18" fillId="0" borderId="27" xfId="10" applyNumberFormat="1" applyFont="1" applyBorder="1" applyAlignment="1">
      <alignment horizontal="right" wrapText="1"/>
    </xf>
    <xf numFmtId="3" fontId="18" fillId="0" borderId="28" xfId="10" applyNumberFormat="1" applyFont="1" applyBorder="1" applyAlignment="1">
      <alignment horizontal="right" wrapText="1"/>
    </xf>
    <xf numFmtId="3" fontId="18" fillId="0" borderId="29" xfId="10" applyNumberFormat="1" applyFont="1" applyBorder="1" applyAlignment="1">
      <alignment horizontal="right" wrapText="1"/>
    </xf>
    <xf numFmtId="3" fontId="18" fillId="0" borderId="26" xfId="10" applyNumberFormat="1" applyFont="1" applyBorder="1" applyAlignment="1" applyProtection="1">
      <alignment horizontal="right" wrapText="1"/>
      <protection locked="0"/>
    </xf>
    <xf numFmtId="3" fontId="18" fillId="0" borderId="27" xfId="10" applyNumberFormat="1" applyFont="1" applyBorder="1" applyAlignment="1" applyProtection="1">
      <alignment horizontal="right" wrapText="1"/>
      <protection locked="0"/>
    </xf>
    <xf numFmtId="3" fontId="18" fillId="0" borderId="28" xfId="10" applyNumberFormat="1" applyFont="1" applyBorder="1" applyAlignment="1" applyProtection="1">
      <alignment horizontal="right" wrapText="1"/>
      <protection locked="0"/>
    </xf>
    <xf numFmtId="3" fontId="18" fillId="0" borderId="29" xfId="10" applyNumberFormat="1" applyFont="1" applyBorder="1" applyAlignment="1" applyProtection="1">
      <alignment horizontal="right" wrapText="1"/>
      <protection locked="0"/>
    </xf>
    <xf numFmtId="3" fontId="21" fillId="0" borderId="26" xfId="10" applyNumberFormat="1" applyFont="1" applyBorder="1" applyAlignment="1">
      <alignment horizontal="right" wrapText="1"/>
    </xf>
    <xf numFmtId="3" fontId="21" fillId="0" borderId="28" xfId="10" applyNumberFormat="1" applyFont="1" applyBorder="1" applyAlignment="1">
      <alignment horizontal="right" wrapText="1"/>
    </xf>
    <xf numFmtId="3" fontId="21" fillId="0" borderId="29" xfId="10" applyNumberFormat="1" applyFont="1" applyBorder="1" applyAlignment="1">
      <alignment horizontal="right" wrapText="1"/>
    </xf>
    <xf numFmtId="3" fontId="22" fillId="0" borderId="26" xfId="10" applyNumberFormat="1" applyFont="1" applyBorder="1" applyAlignment="1" applyProtection="1">
      <alignment horizontal="right" wrapText="1"/>
      <protection locked="0"/>
    </xf>
    <xf numFmtId="3" fontId="22" fillId="0" borderId="27" xfId="10" applyNumberFormat="1" applyFont="1" applyBorder="1" applyAlignment="1" applyProtection="1">
      <alignment horizontal="right" wrapText="1"/>
      <protection locked="0"/>
    </xf>
    <xf numFmtId="3" fontId="22" fillId="0" borderId="28" xfId="10" applyNumberFormat="1" applyFont="1" applyBorder="1" applyAlignment="1" applyProtection="1">
      <alignment horizontal="right" wrapText="1"/>
      <protection locked="0"/>
    </xf>
    <xf numFmtId="3" fontId="22" fillId="0" borderId="30" xfId="10" applyNumberFormat="1" applyFont="1" applyBorder="1" applyAlignment="1" applyProtection="1">
      <alignment horizontal="right" wrapText="1"/>
      <protection locked="0"/>
    </xf>
    <xf numFmtId="3" fontId="22" fillId="0" borderId="29" xfId="10" applyNumberFormat="1" applyFont="1" applyBorder="1" applyAlignment="1" applyProtection="1">
      <alignment horizontal="right" wrapText="1"/>
      <protection locked="0"/>
    </xf>
    <xf numFmtId="3" fontId="18" fillId="0" borderId="26" xfId="10" applyNumberFormat="1" applyFont="1" applyBorder="1" applyAlignment="1" applyProtection="1">
      <alignment horizontal="right"/>
      <protection locked="0"/>
    </xf>
    <xf numFmtId="3" fontId="18" fillId="0" borderId="27" xfId="10" applyNumberFormat="1" applyFont="1" applyBorder="1" applyAlignment="1" applyProtection="1">
      <alignment horizontal="right"/>
      <protection locked="0"/>
    </xf>
    <xf numFmtId="3" fontId="18" fillId="0" borderId="28" xfId="10" applyNumberFormat="1" applyFont="1" applyBorder="1" applyAlignment="1" applyProtection="1">
      <alignment horizontal="right"/>
      <protection locked="0"/>
    </xf>
    <xf numFmtId="3" fontId="18" fillId="0" borderId="30" xfId="10" applyNumberFormat="1" applyFont="1" applyBorder="1" applyAlignment="1" applyProtection="1">
      <alignment horizontal="right"/>
      <protection locked="0"/>
    </xf>
    <xf numFmtId="3" fontId="18" fillId="0" borderId="29" xfId="10" applyNumberFormat="1" applyFont="1" applyBorder="1" applyAlignment="1" applyProtection="1">
      <alignment horizontal="right"/>
      <protection locked="0"/>
    </xf>
    <xf numFmtId="3" fontId="18" fillId="0" borderId="31" xfId="10" applyNumberFormat="1" applyFont="1" applyBorder="1" applyAlignment="1" applyProtection="1">
      <alignment horizontal="right"/>
      <protection locked="0"/>
    </xf>
    <xf numFmtId="3" fontId="18" fillId="0" borderId="32" xfId="10" applyNumberFormat="1" applyFont="1" applyBorder="1" applyAlignment="1" applyProtection="1">
      <alignment horizontal="right"/>
      <protection locked="0"/>
    </xf>
    <xf numFmtId="3" fontId="18" fillId="0" borderId="33" xfId="10" applyNumberFormat="1" applyFont="1" applyBorder="1" applyAlignment="1" applyProtection="1">
      <alignment horizontal="right"/>
      <protection locked="0"/>
    </xf>
    <xf numFmtId="3" fontId="18" fillId="0" borderId="34" xfId="10" applyNumberFormat="1" applyFont="1" applyBorder="1" applyAlignment="1" applyProtection="1">
      <alignment horizontal="right"/>
      <protection locked="0"/>
    </xf>
    <xf numFmtId="3" fontId="18" fillId="0" borderId="35" xfId="10" applyNumberFormat="1" applyFont="1" applyBorder="1" applyAlignment="1" applyProtection="1">
      <alignment horizontal="right"/>
      <protection locked="0"/>
    </xf>
    <xf numFmtId="3" fontId="22" fillId="0" borderId="36" xfId="10" applyNumberFormat="1" applyFont="1" applyBorder="1" applyAlignment="1" applyProtection="1">
      <alignment horizontal="right" wrapText="1"/>
      <protection locked="0"/>
    </xf>
    <xf numFmtId="3" fontId="22" fillId="0" borderId="37" xfId="10" applyNumberFormat="1" applyFont="1" applyBorder="1" applyAlignment="1" applyProtection="1">
      <alignment horizontal="right" wrapText="1"/>
      <protection locked="0"/>
    </xf>
    <xf numFmtId="3" fontId="18" fillId="0" borderId="38" xfId="10" applyNumberFormat="1" applyFont="1" applyBorder="1" applyAlignment="1" applyProtection="1">
      <alignment horizontal="right"/>
      <protection locked="0"/>
    </xf>
    <xf numFmtId="3" fontId="18" fillId="0" borderId="39" xfId="10" applyNumberFormat="1" applyFont="1" applyBorder="1" applyAlignment="1" applyProtection="1">
      <alignment horizontal="right"/>
      <protection locked="0"/>
    </xf>
    <xf numFmtId="3" fontId="21" fillId="0" borderId="40" xfId="10" applyNumberFormat="1" applyFont="1" applyBorder="1" applyAlignment="1">
      <alignment horizontal="right"/>
    </xf>
    <xf numFmtId="3" fontId="21" fillId="0" borderId="41" xfId="10" applyNumberFormat="1" applyFont="1" applyBorder="1" applyAlignment="1">
      <alignment horizontal="right"/>
    </xf>
    <xf numFmtId="3" fontId="21" fillId="0" borderId="42" xfId="10" applyNumberFormat="1" applyFont="1" applyBorder="1" applyAlignment="1">
      <alignment horizontal="right"/>
    </xf>
    <xf numFmtId="3" fontId="20" fillId="0" borderId="2" xfId="10" applyNumberFormat="1" applyFont="1" applyBorder="1" applyProtection="1">
      <protection locked="0"/>
    </xf>
    <xf numFmtId="3" fontId="20" fillId="0" borderId="41" xfId="10" applyNumberFormat="1" applyFont="1" applyBorder="1" applyAlignment="1">
      <alignment horizontal="right"/>
    </xf>
    <xf numFmtId="3" fontId="20" fillId="0" borderId="7" xfId="10" applyNumberFormat="1" applyFont="1" applyBorder="1" applyProtection="1">
      <protection locked="0"/>
    </xf>
    <xf numFmtId="3" fontId="18" fillId="0" borderId="43" xfId="10" applyNumberFormat="1" applyFont="1" applyBorder="1" applyAlignment="1" applyProtection="1">
      <alignment horizontal="right"/>
      <protection locked="0"/>
    </xf>
    <xf numFmtId="3" fontId="18" fillId="0" borderId="44" xfId="10" applyNumberFormat="1" applyFont="1" applyBorder="1" applyAlignment="1" applyProtection="1">
      <alignment horizontal="right"/>
      <protection locked="0"/>
    </xf>
    <xf numFmtId="3" fontId="18" fillId="0" borderId="45" xfId="10" applyNumberFormat="1" applyFont="1" applyBorder="1" applyAlignment="1" applyProtection="1">
      <alignment horizontal="right"/>
      <protection locked="0"/>
    </xf>
    <xf numFmtId="3" fontId="18" fillId="0" borderId="46" xfId="10" applyNumberFormat="1" applyFont="1" applyBorder="1" applyAlignment="1" applyProtection="1">
      <alignment horizontal="right"/>
      <protection locked="0"/>
    </xf>
    <xf numFmtId="3" fontId="18" fillId="0" borderId="47" xfId="10" applyNumberFormat="1" applyFont="1" applyBorder="1" applyAlignment="1" applyProtection="1">
      <alignment horizontal="right"/>
      <protection locked="0"/>
    </xf>
    <xf numFmtId="3" fontId="18" fillId="0" borderId="48" xfId="10" applyNumberFormat="1" applyFont="1" applyBorder="1" applyAlignment="1" applyProtection="1">
      <alignment horizontal="right"/>
      <protection locked="0"/>
    </xf>
    <xf numFmtId="3" fontId="18" fillId="0" borderId="46" xfId="10" applyNumberFormat="1" applyFont="1" applyBorder="1" applyProtection="1">
      <protection locked="0"/>
    </xf>
    <xf numFmtId="3" fontId="18" fillId="0" borderId="47" xfId="10" applyNumberFormat="1" applyFont="1" applyBorder="1" applyProtection="1">
      <protection locked="0"/>
    </xf>
    <xf numFmtId="3" fontId="18" fillId="0" borderId="48" xfId="10" applyNumberFormat="1" applyFont="1" applyBorder="1" applyProtection="1">
      <protection locked="0"/>
    </xf>
    <xf numFmtId="3" fontId="21" fillId="0" borderId="49" xfId="10" applyNumberFormat="1" applyFont="1" applyBorder="1" applyAlignment="1">
      <alignment horizontal="right" wrapText="1"/>
    </xf>
    <xf numFmtId="3" fontId="21" fillId="0" borderId="50" xfId="10" applyNumberFormat="1" applyFont="1" applyBorder="1" applyAlignment="1">
      <alignment horizontal="right" wrapText="1"/>
    </xf>
    <xf numFmtId="3" fontId="21" fillId="0" borderId="51" xfId="10" applyNumberFormat="1" applyFont="1" applyBorder="1" applyAlignment="1">
      <alignment horizontal="right" wrapText="1"/>
    </xf>
    <xf numFmtId="3" fontId="18" fillId="0" borderId="49" xfId="10" applyNumberFormat="1" applyFont="1" applyBorder="1" applyAlignment="1" applyProtection="1">
      <alignment horizontal="right" wrapText="1"/>
      <protection locked="0"/>
    </xf>
    <xf numFmtId="3" fontId="18" fillId="0" borderId="50" xfId="10" applyNumberFormat="1" applyFont="1" applyBorder="1" applyAlignment="1" applyProtection="1">
      <alignment horizontal="right" wrapText="1"/>
      <protection locked="0"/>
    </xf>
    <xf numFmtId="3" fontId="8" fillId="0" borderId="46" xfId="10" applyNumberFormat="1" applyFont="1" applyBorder="1" applyProtection="1">
      <protection locked="0"/>
    </xf>
    <xf numFmtId="3" fontId="8" fillId="0" borderId="47" xfId="10" applyNumberFormat="1" applyFont="1" applyBorder="1" applyProtection="1">
      <protection locked="0"/>
    </xf>
    <xf numFmtId="3" fontId="8" fillId="0" borderId="48" xfId="10" applyNumberFormat="1" applyFont="1" applyBorder="1" applyProtection="1">
      <protection locked="0"/>
    </xf>
    <xf numFmtId="3" fontId="18" fillId="0" borderId="52" xfId="10" applyNumberFormat="1" applyFont="1" applyBorder="1" applyAlignment="1" applyProtection="1">
      <alignment horizontal="right"/>
      <protection locked="0"/>
    </xf>
    <xf numFmtId="3" fontId="18" fillId="0" borderId="53" xfId="10" applyNumberFormat="1" applyFont="1" applyBorder="1" applyAlignment="1" applyProtection="1">
      <alignment horizontal="right"/>
      <protection locked="0"/>
    </xf>
    <xf numFmtId="3" fontId="18" fillId="0" borderId="54" xfId="10" applyNumberFormat="1" applyFont="1" applyBorder="1" applyAlignment="1" applyProtection="1">
      <alignment horizontal="right"/>
      <protection locked="0"/>
    </xf>
    <xf numFmtId="3" fontId="21" fillId="0" borderId="53" xfId="10" applyNumberFormat="1" applyFont="1" applyBorder="1" applyAlignment="1">
      <alignment horizontal="right"/>
    </xf>
    <xf numFmtId="3" fontId="21" fillId="0" borderId="54" xfId="10" applyNumberFormat="1" applyFont="1" applyBorder="1" applyAlignment="1">
      <alignment horizontal="right"/>
    </xf>
    <xf numFmtId="3" fontId="21" fillId="0" borderId="52" xfId="10" applyNumberFormat="1" applyFont="1" applyBorder="1" applyAlignment="1">
      <alignment horizontal="right"/>
    </xf>
    <xf numFmtId="3" fontId="21" fillId="0" borderId="52" xfId="10" applyNumberFormat="1" applyFont="1" applyBorder="1" applyAlignment="1" applyProtection="1">
      <alignment horizontal="right"/>
      <protection locked="0"/>
    </xf>
    <xf numFmtId="3" fontId="21" fillId="0" borderId="53" xfId="10" applyNumberFormat="1" applyFont="1" applyBorder="1" applyAlignment="1" applyProtection="1">
      <alignment horizontal="right"/>
      <protection locked="0"/>
    </xf>
    <xf numFmtId="3" fontId="21" fillId="0" borderId="54" xfId="10" applyNumberFormat="1" applyFont="1" applyBorder="1" applyAlignment="1" applyProtection="1">
      <alignment horizontal="right"/>
      <protection locked="0"/>
    </xf>
    <xf numFmtId="3" fontId="23" fillId="0" borderId="55" xfId="10" applyNumberFormat="1" applyFont="1" applyBorder="1" applyAlignment="1">
      <alignment horizontal="right"/>
    </xf>
    <xf numFmtId="3" fontId="23" fillId="0" borderId="56" xfId="10" applyNumberFormat="1" applyFont="1" applyBorder="1" applyAlignment="1">
      <alignment horizontal="right"/>
    </xf>
    <xf numFmtId="3" fontId="23" fillId="0" borderId="57" xfId="10" applyNumberFormat="1" applyFont="1" applyBorder="1" applyAlignment="1">
      <alignment horizontal="right"/>
    </xf>
    <xf numFmtId="3" fontId="13" fillId="0" borderId="58" xfId="10" applyNumberFormat="1" applyFont="1" applyBorder="1" applyProtection="1">
      <protection locked="0"/>
    </xf>
    <xf numFmtId="3" fontId="13" fillId="0" borderId="59" xfId="10" applyNumberFormat="1" applyFont="1" applyBorder="1" applyProtection="1">
      <protection locked="0"/>
    </xf>
    <xf numFmtId="3" fontId="13" fillId="0" borderId="60" xfId="10" applyNumberFormat="1" applyFont="1" applyBorder="1" applyProtection="1">
      <protection locked="0"/>
    </xf>
    <xf numFmtId="3" fontId="21" fillId="0" borderId="14" xfId="10" applyNumberFormat="1" applyFont="1" applyBorder="1" applyAlignment="1">
      <alignment horizontal="right"/>
    </xf>
    <xf numFmtId="3" fontId="21" fillId="0" borderId="61" xfId="10" applyNumberFormat="1" applyFont="1" applyBorder="1" applyAlignment="1">
      <alignment horizontal="right"/>
    </xf>
    <xf numFmtId="3" fontId="21" fillId="0" borderId="62" xfId="10" applyNumberFormat="1" applyFont="1" applyBorder="1" applyAlignment="1">
      <alignment horizontal="right"/>
    </xf>
    <xf numFmtId="3" fontId="14" fillId="0" borderId="7" xfId="10" applyNumberFormat="1" applyFont="1" applyBorder="1" applyAlignment="1">
      <alignment horizontal="right" vertical="center" wrapText="1"/>
    </xf>
    <xf numFmtId="3" fontId="21" fillId="0" borderId="7" xfId="10" applyNumberFormat="1" applyFont="1" applyBorder="1" applyAlignment="1">
      <alignment horizontal="right"/>
    </xf>
    <xf numFmtId="3" fontId="14" fillId="0" borderId="2" xfId="10" applyNumberFormat="1" applyFont="1" applyBorder="1" applyAlignment="1">
      <alignment horizontal="right" vertical="center" wrapText="1"/>
    </xf>
    <xf numFmtId="0" fontId="12" fillId="0" borderId="3" xfId="10" applyFont="1" applyBorder="1" applyAlignment="1">
      <alignment horizontal="right" vertical="center" wrapText="1"/>
    </xf>
    <xf numFmtId="0" fontId="12" fillId="0" borderId="13" xfId="10" applyFont="1" applyBorder="1" applyAlignment="1">
      <alignment horizontal="right" vertical="center" wrapText="1"/>
    </xf>
    <xf numFmtId="0" fontId="11" fillId="0" borderId="80" xfId="10" applyFont="1" applyBorder="1" applyAlignment="1">
      <alignment horizontal="left" vertical="center" wrapText="1"/>
    </xf>
    <xf numFmtId="0" fontId="11" fillId="0" borderId="81" xfId="10" applyFont="1" applyBorder="1" applyAlignment="1">
      <alignment horizontal="left" vertical="center" wrapText="1"/>
    </xf>
    <xf numFmtId="0" fontId="12" fillId="0" borderId="72" xfId="10" applyFont="1" applyBorder="1" applyAlignment="1">
      <alignment horizontal="right" vertical="center" wrapText="1"/>
    </xf>
    <xf numFmtId="0" fontId="12" fillId="0" borderId="72" xfId="10" applyFont="1" applyBorder="1" applyAlignment="1">
      <alignment horizontal="right" vertical="center"/>
    </xf>
    <xf numFmtId="0" fontId="12" fillId="0" borderId="12" xfId="10" applyFont="1" applyBorder="1" applyAlignment="1">
      <alignment horizontal="right" vertical="center"/>
    </xf>
    <xf numFmtId="0" fontId="31" fillId="0" borderId="0" xfId="10" applyFont="1" applyAlignment="1">
      <alignment horizontal="left" vertical="center"/>
    </xf>
    <xf numFmtId="0" fontId="13" fillId="0" borderId="14" xfId="12" applyFont="1" applyBorder="1" applyAlignment="1">
      <alignment horizontal="left" vertical="center"/>
    </xf>
    <xf numFmtId="0" fontId="13" fillId="0" borderId="15" xfId="12" applyFont="1" applyBorder="1" applyAlignment="1">
      <alignment horizontal="left" vertical="center"/>
    </xf>
    <xf numFmtId="0" fontId="10" fillId="0" borderId="61" xfId="12" applyFont="1" applyBorder="1" applyAlignment="1">
      <alignment horizontal="left" vertical="center" wrapText="1"/>
    </xf>
    <xf numFmtId="0" fontId="10" fillId="0" borderId="62" xfId="12" applyFont="1" applyBorder="1" applyAlignment="1">
      <alignment horizontal="left" vertical="center" wrapText="1"/>
    </xf>
    <xf numFmtId="0" fontId="13" fillId="0" borderId="16" xfId="12" applyFont="1" applyBorder="1" applyAlignment="1">
      <alignment horizontal="left" vertical="center"/>
    </xf>
    <xf numFmtId="0" fontId="10" fillId="0" borderId="76" xfId="12" applyFont="1" applyBorder="1" applyAlignment="1">
      <alignment horizontal="left" vertical="center" wrapText="1"/>
    </xf>
    <xf numFmtId="0" fontId="10" fillId="0" borderId="17" xfId="12" applyFont="1" applyBorder="1" applyAlignment="1">
      <alignment horizontal="left" vertical="center" wrapText="1"/>
    </xf>
    <xf numFmtId="0" fontId="20" fillId="0" borderId="16" xfId="12" applyFont="1" applyBorder="1" applyAlignment="1">
      <alignment horizontal="left" vertical="center"/>
    </xf>
    <xf numFmtId="0" fontId="20" fillId="0" borderId="15" xfId="12" applyFont="1" applyBorder="1" applyAlignment="1">
      <alignment horizontal="left" vertical="center" wrapText="1"/>
    </xf>
    <xf numFmtId="0" fontId="20" fillId="0" borderId="15" xfId="12" applyFont="1" applyBorder="1" applyAlignment="1">
      <alignment horizontal="left" vertical="center"/>
    </xf>
    <xf numFmtId="0" fontId="13" fillId="0" borderId="15" xfId="12" applyFont="1" applyBorder="1" applyAlignment="1">
      <alignment horizontal="left" vertical="center" wrapText="1"/>
    </xf>
    <xf numFmtId="0" fontId="10" fillId="0" borderId="77" xfId="12" applyFont="1" applyBorder="1" applyAlignment="1">
      <alignment horizontal="left" vertical="center" wrapText="1"/>
    </xf>
    <xf numFmtId="0" fontId="10" fillId="0" borderId="78" xfId="12" applyFont="1" applyBorder="1" applyAlignment="1">
      <alignment horizontal="left" vertical="center" wrapText="1"/>
    </xf>
    <xf numFmtId="0" fontId="20" fillId="0" borderId="18" xfId="12" applyFont="1" applyBorder="1" applyAlignment="1">
      <alignment horizontal="left" vertical="center"/>
    </xf>
    <xf numFmtId="0" fontId="10" fillId="0" borderId="79" xfId="12" applyFont="1" applyBorder="1" applyAlignment="1">
      <alignment horizontal="left" vertical="center" wrapText="1"/>
    </xf>
    <xf numFmtId="3" fontId="18" fillId="0" borderId="23" xfId="10" applyNumberFormat="1" applyFont="1" applyBorder="1" applyAlignment="1" applyProtection="1">
      <alignment horizontal="right"/>
      <protection locked="0"/>
    </xf>
    <xf numFmtId="3" fontId="18" fillId="0" borderId="24" xfId="10" applyNumberFormat="1" applyFont="1" applyBorder="1" applyAlignment="1" applyProtection="1">
      <alignment horizontal="right"/>
      <protection locked="0"/>
    </xf>
    <xf numFmtId="3" fontId="18" fillId="0" borderId="25" xfId="10" applyNumberFormat="1" applyFont="1" applyBorder="1" applyAlignment="1" applyProtection="1">
      <alignment horizontal="right"/>
      <protection locked="0"/>
    </xf>
    <xf numFmtId="0" fontId="10" fillId="0" borderId="15" xfId="12" applyFont="1" applyBorder="1" applyAlignment="1">
      <alignment horizontal="left" vertical="center" wrapText="1"/>
    </xf>
    <xf numFmtId="3" fontId="18" fillId="0" borderId="26" xfId="10" applyNumberFormat="1" applyFont="1" applyBorder="1" applyProtection="1">
      <protection locked="0"/>
    </xf>
    <xf numFmtId="3" fontId="18" fillId="0" borderId="28" xfId="10" applyNumberFormat="1" applyFont="1" applyBorder="1" applyProtection="1">
      <protection locked="0"/>
    </xf>
    <xf numFmtId="3" fontId="18" fillId="0" borderId="29" xfId="10" applyNumberFormat="1" applyFont="1" applyBorder="1" applyProtection="1">
      <protection locked="0"/>
    </xf>
    <xf numFmtId="3" fontId="30" fillId="0" borderId="29" xfId="10" applyNumberFormat="1" applyFont="1" applyBorder="1" applyAlignment="1" applyProtection="1">
      <alignment horizontal="right"/>
      <protection locked="0"/>
    </xf>
    <xf numFmtId="3" fontId="8" fillId="0" borderId="26" xfId="10" applyNumberFormat="1" applyFont="1" applyBorder="1" applyProtection="1">
      <protection locked="0"/>
    </xf>
    <xf numFmtId="3" fontId="8" fillId="0" borderId="28" xfId="10" applyNumberFormat="1" applyFont="1" applyBorder="1" applyProtection="1">
      <protection locked="0"/>
    </xf>
    <xf numFmtId="3" fontId="8" fillId="0" borderId="29" xfId="10" applyNumberFormat="1" applyFont="1" applyBorder="1" applyProtection="1">
      <protection locked="0"/>
    </xf>
    <xf numFmtId="3" fontId="21" fillId="0" borderId="28" xfId="10" applyNumberFormat="1" applyFont="1" applyBorder="1" applyAlignment="1">
      <alignment horizontal="right"/>
    </xf>
    <xf numFmtId="3" fontId="21" fillId="0" borderId="29" xfId="10" applyNumberFormat="1" applyFont="1" applyBorder="1" applyAlignment="1">
      <alignment horizontal="right"/>
    </xf>
    <xf numFmtId="3" fontId="21" fillId="0" borderId="26" xfId="10" applyNumberFormat="1" applyFont="1" applyBorder="1" applyAlignment="1">
      <alignment horizontal="right"/>
    </xf>
    <xf numFmtId="0" fontId="13" fillId="0" borderId="15" xfId="12" applyFont="1" applyBorder="1" applyAlignment="1">
      <alignment horizontal="left" vertical="top" wrapText="1"/>
    </xf>
    <xf numFmtId="0" fontId="10" fillId="0" borderId="76" xfId="12" applyFont="1" applyBorder="1" applyAlignment="1">
      <alignment horizontal="left" vertical="top" wrapText="1"/>
    </xf>
    <xf numFmtId="0" fontId="10" fillId="0" borderId="15" xfId="12" applyFont="1" applyBorder="1" applyAlignment="1">
      <alignment horizontal="left" vertical="top" wrapText="1"/>
    </xf>
    <xf numFmtId="0" fontId="20" fillId="0" borderId="15" xfId="12" applyFont="1" applyBorder="1" applyAlignment="1">
      <alignment horizontal="left" vertical="top" wrapText="1"/>
    </xf>
    <xf numFmtId="3" fontId="21" fillId="0" borderId="26" xfId="10" applyNumberFormat="1" applyFont="1" applyBorder="1" applyAlignment="1" applyProtection="1">
      <alignment horizontal="right"/>
      <protection locked="0"/>
    </xf>
    <xf numFmtId="3" fontId="21" fillId="0" borderId="28" xfId="10" applyNumberFormat="1" applyFont="1" applyBorder="1" applyAlignment="1" applyProtection="1">
      <alignment horizontal="right"/>
      <protection locked="0"/>
    </xf>
    <xf numFmtId="3" fontId="21" fillId="0" borderId="29" xfId="10" applyNumberFormat="1" applyFont="1" applyBorder="1" applyAlignment="1" applyProtection="1">
      <alignment horizontal="right"/>
      <protection locked="0"/>
    </xf>
    <xf numFmtId="0" fontId="13" fillId="0" borderId="18" xfId="12" applyFont="1" applyBorder="1" applyAlignment="1">
      <alignment horizontal="left" vertical="center"/>
    </xf>
    <xf numFmtId="3" fontId="13" fillId="0" borderId="8" xfId="10" applyNumberFormat="1" applyFont="1" applyBorder="1" applyProtection="1">
      <protection locked="0"/>
    </xf>
    <xf numFmtId="3" fontId="13" fillId="0" borderId="9" xfId="10" applyNumberFormat="1" applyFont="1" applyBorder="1" applyProtection="1">
      <protection locked="0"/>
    </xf>
    <xf numFmtId="3" fontId="13" fillId="0" borderId="11" xfId="10" applyNumberFormat="1" applyFont="1" applyBorder="1" applyProtection="1">
      <protection locked="0"/>
    </xf>
    <xf numFmtId="0" fontId="10" fillId="0" borderId="0" xfId="10" quotePrefix="1" applyFont="1" applyAlignment="1">
      <alignment horizontal="left" vertical="top" wrapText="1"/>
    </xf>
    <xf numFmtId="0" fontId="12" fillId="0" borderId="12" xfId="10" applyFont="1" applyBorder="1" applyAlignment="1">
      <alignment horizontal="center" vertical="center"/>
    </xf>
    <xf numFmtId="0" fontId="12" fillId="0" borderId="13" xfId="10" applyFont="1" applyBorder="1" applyAlignment="1">
      <alignment horizontal="center" vertical="center"/>
    </xf>
    <xf numFmtId="0" fontId="12" fillId="0" borderId="67" xfId="10" applyFont="1" applyBorder="1" applyAlignment="1">
      <alignment horizontal="center" vertical="center"/>
    </xf>
    <xf numFmtId="0" fontId="6" fillId="0" borderId="0" xfId="10" applyFont="1" applyAlignment="1">
      <alignment horizontal="left" vertical="center" wrapText="1"/>
    </xf>
    <xf numFmtId="0" fontId="24" fillId="0" borderId="0" xfId="10" applyFont="1" applyAlignment="1">
      <alignment horizontal="center" vertical="center" wrapText="1"/>
    </xf>
    <xf numFmtId="0" fontId="14" fillId="0" borderId="68" xfId="10" applyFont="1" applyBorder="1" applyAlignment="1">
      <alignment horizontal="center" vertical="center" wrapText="1"/>
    </xf>
    <xf numFmtId="0" fontId="14" fillId="0" borderId="69" xfId="10" applyFont="1" applyBorder="1" applyAlignment="1">
      <alignment horizontal="center" vertical="center" wrapText="1"/>
    </xf>
    <xf numFmtId="0" fontId="14" fillId="0" borderId="70" xfId="10" applyFont="1" applyBorder="1" applyAlignment="1">
      <alignment horizontal="center" vertical="center" wrapText="1"/>
    </xf>
    <xf numFmtId="0" fontId="14" fillId="0" borderId="71" xfId="10" applyFont="1" applyBorder="1" applyAlignment="1">
      <alignment horizontal="center" vertical="center" wrapText="1"/>
    </xf>
    <xf numFmtId="0" fontId="12" fillId="0" borderId="12" xfId="10" applyFont="1" applyBorder="1" applyAlignment="1">
      <alignment horizontal="right" vertical="center" wrapText="1"/>
    </xf>
    <xf numFmtId="0" fontId="12" fillId="0" borderId="67" xfId="10" applyFont="1" applyBorder="1" applyAlignment="1">
      <alignment horizontal="right" vertical="center" wrapText="1"/>
    </xf>
    <xf numFmtId="0" fontId="11" fillId="0" borderId="72" xfId="10" quotePrefix="1" applyFont="1" applyBorder="1" applyAlignment="1">
      <alignment horizontal="left" vertical="top" wrapText="1"/>
    </xf>
    <xf numFmtId="0" fontId="11" fillId="0" borderId="0" xfId="10" quotePrefix="1" applyFont="1" applyAlignment="1">
      <alignment horizontal="left" vertical="top" wrapText="1"/>
    </xf>
    <xf numFmtId="0" fontId="14" fillId="0" borderId="73" xfId="10" applyFont="1" applyBorder="1" applyAlignment="1">
      <alignment horizontal="center" vertical="center" wrapText="1"/>
    </xf>
    <xf numFmtId="0" fontId="14" fillId="0" borderId="74" xfId="10" applyFont="1" applyBorder="1" applyAlignment="1">
      <alignment horizontal="center" vertical="center" wrapText="1"/>
    </xf>
    <xf numFmtId="0" fontId="12" fillId="0" borderId="75" xfId="10" applyFont="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7" fillId="0" borderId="0" xfId="10" applyFont="1" applyAlignment="1">
      <alignment horizontal="left" vertical="center" wrapText="1"/>
    </xf>
    <xf numFmtId="0" fontId="12" fillId="0" borderId="63" xfId="10" applyFont="1" applyBorder="1" applyAlignment="1">
      <alignment horizontal="center" vertical="center" wrapText="1"/>
    </xf>
    <xf numFmtId="0" fontId="12" fillId="0" borderId="64" xfId="10" applyFont="1" applyBorder="1" applyAlignment="1">
      <alignment horizontal="center" vertical="center" wrapText="1"/>
    </xf>
    <xf numFmtId="0" fontId="12" fillId="0" borderId="75" xfId="10" applyFont="1" applyBorder="1" applyAlignment="1">
      <alignment horizontal="center" vertical="center"/>
    </xf>
    <xf numFmtId="0" fontId="12" fillId="0" borderId="21" xfId="10" applyFont="1" applyBorder="1" applyAlignment="1">
      <alignment horizontal="center" vertical="center"/>
    </xf>
    <xf numFmtId="0" fontId="12" fillId="0" borderId="22" xfId="10" applyFont="1" applyBorder="1" applyAlignment="1">
      <alignment horizontal="center" vertical="center"/>
    </xf>
    <xf numFmtId="0" fontId="12" fillId="0" borderId="6" xfId="10" applyFont="1" applyBorder="1" applyAlignment="1">
      <alignment horizontal="right" vertical="center" wrapText="1"/>
    </xf>
    <xf numFmtId="0" fontId="12" fillId="0" borderId="65" xfId="10" applyFont="1" applyBorder="1" applyAlignment="1">
      <alignment horizontal="right" vertical="center" wrapText="1"/>
    </xf>
    <xf numFmtId="0" fontId="12" fillId="0" borderId="4" xfId="10" applyFont="1" applyBorder="1" applyAlignment="1">
      <alignment horizontal="center" vertical="center"/>
    </xf>
    <xf numFmtId="0" fontId="12" fillId="0" borderId="6" xfId="10" applyFont="1" applyBorder="1" applyAlignment="1">
      <alignment horizontal="center" vertical="center"/>
    </xf>
    <xf numFmtId="0" fontId="14" fillId="0" borderId="0" xfId="10" applyFont="1" applyAlignment="1">
      <alignment horizontal="center" vertical="center" wrapText="1"/>
    </xf>
    <xf numFmtId="0" fontId="14" fillId="0" borderId="66" xfId="1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3" fontId="21" fillId="0" borderId="82" xfId="10" applyNumberFormat="1" applyFont="1" applyBorder="1" applyAlignment="1">
      <alignment horizontal="right" wrapText="1"/>
    </xf>
    <xf numFmtId="3" fontId="21" fillId="0" borderId="83" xfId="10" applyNumberFormat="1" applyFont="1" applyBorder="1" applyAlignment="1">
      <alignment horizontal="right" wrapText="1"/>
    </xf>
    <xf numFmtId="3" fontId="21" fillId="0" borderId="84" xfId="10" applyNumberFormat="1" applyFont="1" applyBorder="1" applyAlignment="1">
      <alignment horizontal="right" wrapText="1"/>
    </xf>
    <xf numFmtId="0" fontId="10" fillId="0" borderId="86" xfId="12" applyFont="1" applyBorder="1" applyAlignment="1">
      <alignment horizontal="left" vertical="center" wrapText="1"/>
    </xf>
    <xf numFmtId="0" fontId="10" fillId="0" borderId="85" xfId="12" applyFont="1" applyBorder="1" applyAlignment="1">
      <alignment horizontal="left" vertical="center" wrapText="1"/>
    </xf>
    <xf numFmtId="3" fontId="22" fillId="0" borderId="87" xfId="10" applyNumberFormat="1" applyFont="1" applyBorder="1" applyAlignment="1" applyProtection="1">
      <alignment horizontal="right" wrapText="1"/>
      <protection locked="0"/>
    </xf>
    <xf numFmtId="3" fontId="22" fillId="0" borderId="88" xfId="10" applyNumberFormat="1" applyFont="1" applyBorder="1" applyAlignment="1" applyProtection="1">
      <alignment horizontal="right" wrapText="1"/>
      <protection locked="0"/>
    </xf>
    <xf numFmtId="3" fontId="22" fillId="0" borderId="89" xfId="10" applyNumberFormat="1" applyFont="1" applyBorder="1" applyAlignment="1" applyProtection="1">
      <alignment horizontal="right" wrapText="1"/>
      <protection locked="0"/>
    </xf>
    <xf numFmtId="3" fontId="22" fillId="0" borderId="31" xfId="10" applyNumberFormat="1" applyFont="1" applyBorder="1" applyAlignment="1" applyProtection="1">
      <alignment horizontal="right" wrapText="1"/>
      <protection locked="0"/>
    </xf>
    <xf numFmtId="3" fontId="22" fillId="0" borderId="33" xfId="10" applyNumberFormat="1" applyFont="1" applyBorder="1" applyAlignment="1" applyProtection="1">
      <alignment horizontal="right" wrapText="1"/>
      <protection locked="0"/>
    </xf>
    <xf numFmtId="3" fontId="22" fillId="0" borderId="35" xfId="10" applyNumberFormat="1" applyFont="1" applyBorder="1" applyAlignment="1" applyProtection="1">
      <alignment horizontal="right" wrapText="1"/>
      <protection locked="0"/>
    </xf>
    <xf numFmtId="0" fontId="10" fillId="0" borderId="91" xfId="12" applyFont="1" applyBorder="1" applyAlignment="1">
      <alignment horizontal="left" vertical="center" wrapText="1"/>
    </xf>
    <xf numFmtId="0" fontId="10" fillId="0" borderId="90" xfId="12" applyFont="1" applyBorder="1" applyAlignment="1">
      <alignment horizontal="left" vertical="center" wrapText="1"/>
    </xf>
    <xf numFmtId="3" fontId="22" fillId="0" borderId="92" xfId="10" applyNumberFormat="1" applyFont="1" applyBorder="1" applyAlignment="1" applyProtection="1">
      <alignment horizontal="right" wrapText="1"/>
      <protection locked="0"/>
    </xf>
    <xf numFmtId="3" fontId="22" fillId="0" borderId="91" xfId="10" applyNumberFormat="1" applyFont="1" applyBorder="1" applyAlignment="1" applyProtection="1">
      <alignment horizontal="right" wrapText="1"/>
      <protection locked="0"/>
    </xf>
    <xf numFmtId="3" fontId="22" fillId="0" borderId="90" xfId="10" applyNumberFormat="1" applyFont="1" applyBorder="1" applyAlignment="1" applyProtection="1">
      <alignment horizontal="right" wrapText="1"/>
      <protection locked="0"/>
    </xf>
    <xf numFmtId="0" fontId="10" fillId="0" borderId="93" xfId="12" applyFont="1" applyBorder="1" applyAlignment="1">
      <alignment horizontal="left" vertical="center" wrapText="1"/>
    </xf>
    <xf numFmtId="0" fontId="10" fillId="0" borderId="94" xfId="12" applyFont="1" applyBorder="1" applyAlignment="1">
      <alignment horizontal="left" vertical="center" wrapText="1"/>
    </xf>
    <xf numFmtId="3" fontId="22" fillId="0" borderId="95" xfId="10" applyNumberFormat="1" applyFont="1" applyBorder="1" applyAlignment="1" applyProtection="1">
      <alignment horizontal="right" wrapText="1"/>
      <protection locked="0"/>
    </xf>
    <xf numFmtId="3" fontId="22" fillId="0" borderId="93" xfId="10" applyNumberFormat="1" applyFont="1" applyBorder="1" applyAlignment="1" applyProtection="1">
      <alignment horizontal="right" wrapText="1"/>
      <protection locked="0"/>
    </xf>
    <xf numFmtId="3" fontId="22" fillId="0" borderId="94" xfId="10" applyNumberFormat="1" applyFont="1" applyBorder="1" applyAlignment="1" applyProtection="1">
      <alignment horizontal="right" wrapText="1"/>
      <protection locked="0"/>
    </xf>
    <xf numFmtId="3" fontId="22" fillId="0" borderId="82" xfId="10" applyNumberFormat="1" applyFont="1" applyBorder="1" applyAlignment="1" applyProtection="1">
      <alignment horizontal="right" wrapText="1"/>
      <protection locked="0"/>
    </xf>
    <xf numFmtId="3" fontId="22" fillId="0" borderId="83" xfId="10" applyNumberFormat="1" applyFont="1" applyBorder="1" applyAlignment="1" applyProtection="1">
      <alignment horizontal="right" wrapText="1"/>
      <protection locked="0"/>
    </xf>
    <xf numFmtId="3" fontId="22" fillId="0" borderId="84" xfId="10" applyNumberFormat="1" applyFont="1" applyBorder="1" applyAlignment="1" applyProtection="1">
      <alignment horizontal="right" wrapText="1"/>
      <protection locked="0"/>
    </xf>
    <xf numFmtId="3" fontId="18" fillId="0" borderId="82" xfId="10" applyNumberFormat="1" applyFont="1" applyBorder="1" applyAlignment="1" applyProtection="1">
      <alignment horizontal="right"/>
      <protection locked="0"/>
    </xf>
    <xf numFmtId="3" fontId="18" fillId="0" borderId="83" xfId="10" applyNumberFormat="1" applyFont="1" applyBorder="1" applyAlignment="1" applyProtection="1">
      <alignment horizontal="right"/>
      <protection locked="0"/>
    </xf>
    <xf numFmtId="3" fontId="18" fillId="0" borderId="84" xfId="10" applyNumberFormat="1" applyFont="1" applyBorder="1" applyAlignment="1" applyProtection="1">
      <alignment horizontal="right"/>
      <protection locked="0"/>
    </xf>
    <xf numFmtId="3" fontId="18" fillId="0" borderId="87" xfId="10" applyNumberFormat="1" applyFont="1" applyBorder="1" applyAlignment="1" applyProtection="1">
      <alignment horizontal="right"/>
      <protection locked="0"/>
    </xf>
    <xf numFmtId="3" fontId="18" fillId="0" borderId="88" xfId="10" applyNumberFormat="1" applyFont="1" applyBorder="1" applyAlignment="1" applyProtection="1">
      <alignment horizontal="right"/>
      <protection locked="0"/>
    </xf>
    <xf numFmtId="3" fontId="22" fillId="0" borderId="88" xfId="10" applyNumberFormat="1" applyFont="1" applyBorder="1" applyAlignment="1" applyProtection="1">
      <alignment horizontal="right"/>
      <protection locked="0"/>
    </xf>
    <xf numFmtId="3" fontId="22" fillId="0" borderId="89" xfId="10" applyNumberFormat="1" applyFont="1" applyBorder="1" applyAlignment="1" applyProtection="1">
      <alignment horizontal="right"/>
      <protection locked="0"/>
    </xf>
    <xf numFmtId="3" fontId="18" fillId="0" borderId="16" xfId="10" applyNumberFormat="1" applyFont="1" applyBorder="1" applyAlignment="1" applyProtection="1">
      <alignment horizontal="right"/>
      <protection locked="0"/>
    </xf>
    <xf numFmtId="3" fontId="22" fillId="0" borderId="76" xfId="10" applyNumberFormat="1" applyFont="1" applyBorder="1" applyAlignment="1" applyProtection="1">
      <alignment horizontal="right"/>
      <protection locked="0"/>
    </xf>
    <xf numFmtId="3" fontId="18" fillId="0" borderId="76" xfId="10" applyNumberFormat="1" applyFont="1" applyBorder="1" applyAlignment="1" applyProtection="1">
      <alignment horizontal="right"/>
      <protection locked="0"/>
    </xf>
    <xf numFmtId="3" fontId="22" fillId="0" borderId="17" xfId="10" applyNumberFormat="1" applyFont="1" applyBorder="1" applyAlignment="1" applyProtection="1">
      <alignment horizontal="right"/>
      <protection locked="0"/>
    </xf>
    <xf numFmtId="3" fontId="22" fillId="0" borderId="33" xfId="10" applyNumberFormat="1" applyFont="1" applyBorder="1" applyAlignment="1" applyProtection="1">
      <alignment horizontal="right"/>
      <protection locked="0"/>
    </xf>
    <xf numFmtId="3" fontId="22" fillId="0" borderId="35" xfId="10" applyNumberFormat="1" applyFont="1" applyBorder="1" applyAlignment="1" applyProtection="1">
      <alignment horizontal="right"/>
      <protection locked="0"/>
    </xf>
    <xf numFmtId="3" fontId="18" fillId="0" borderId="92" xfId="10" applyNumberFormat="1" applyFont="1" applyBorder="1" applyAlignment="1" applyProtection="1">
      <alignment horizontal="right"/>
      <protection locked="0"/>
    </xf>
    <xf numFmtId="3" fontId="22" fillId="0" borderId="91" xfId="10" applyNumberFormat="1" applyFont="1" applyBorder="1" applyAlignment="1" applyProtection="1">
      <alignment horizontal="right"/>
      <protection locked="0"/>
    </xf>
    <xf numFmtId="3" fontId="18" fillId="0" borderId="91" xfId="10" applyNumberFormat="1" applyFont="1" applyBorder="1" applyAlignment="1" applyProtection="1">
      <alignment horizontal="right"/>
      <protection locked="0"/>
    </xf>
    <xf numFmtId="3" fontId="22" fillId="0" borderId="90" xfId="10" applyNumberFormat="1" applyFont="1" applyBorder="1" applyAlignment="1" applyProtection="1">
      <alignment horizontal="right"/>
      <protection locked="0"/>
    </xf>
    <xf numFmtId="3" fontId="18" fillId="0" borderId="95" xfId="10" applyNumberFormat="1" applyFont="1" applyBorder="1" applyAlignment="1" applyProtection="1">
      <alignment horizontal="right"/>
      <protection locked="0"/>
    </xf>
    <xf numFmtId="3" fontId="22" fillId="0" borderId="93" xfId="10" applyNumberFormat="1" applyFont="1" applyBorder="1" applyAlignment="1" applyProtection="1">
      <alignment horizontal="right"/>
      <protection locked="0"/>
    </xf>
    <xf numFmtId="3" fontId="18" fillId="0" borderId="93" xfId="10" applyNumberFormat="1" applyFont="1" applyBorder="1" applyAlignment="1" applyProtection="1">
      <alignment horizontal="right"/>
      <protection locked="0"/>
    </xf>
    <xf numFmtId="3" fontId="22" fillId="0" borderId="94" xfId="10" applyNumberFormat="1" applyFont="1" applyBorder="1" applyAlignment="1" applyProtection="1">
      <alignment horizontal="right"/>
      <protection locked="0"/>
    </xf>
    <xf numFmtId="3" fontId="21" fillId="0" borderId="96" xfId="10" applyNumberFormat="1" applyFont="1" applyBorder="1" applyAlignment="1">
      <alignment horizontal="right" wrapText="1"/>
    </xf>
    <xf numFmtId="3" fontId="21" fillId="0" borderId="77" xfId="10" applyNumberFormat="1" applyFont="1" applyBorder="1" applyAlignment="1">
      <alignment horizontal="right" wrapText="1"/>
    </xf>
    <xf numFmtId="3" fontId="21" fillId="0" borderId="78" xfId="10" applyNumberFormat="1" applyFont="1" applyBorder="1" applyAlignment="1">
      <alignment horizontal="right" wrapText="1"/>
    </xf>
    <xf numFmtId="0" fontId="10" fillId="0" borderId="97" xfId="12" applyFont="1" applyBorder="1" applyAlignment="1">
      <alignment horizontal="left" vertical="center" wrapText="1"/>
    </xf>
    <xf numFmtId="0" fontId="10" fillId="0" borderId="98" xfId="12" applyFont="1" applyBorder="1" applyAlignment="1">
      <alignment horizontal="left" vertical="center" wrapText="1"/>
    </xf>
    <xf numFmtId="0" fontId="10" fillId="0" borderId="99" xfId="12" applyFont="1" applyBorder="1" applyAlignment="1">
      <alignment horizontal="left" vertical="center" wrapText="1"/>
    </xf>
    <xf numFmtId="3" fontId="18" fillId="0" borderId="82" xfId="10" applyNumberFormat="1" applyFont="1" applyBorder="1" applyProtection="1">
      <protection locked="0"/>
    </xf>
    <xf numFmtId="3" fontId="18" fillId="0" borderId="83" xfId="10" applyNumberFormat="1" applyFont="1" applyBorder="1" applyProtection="1">
      <protection locked="0"/>
    </xf>
    <xf numFmtId="3" fontId="18" fillId="0" borderId="84" xfId="10" applyNumberFormat="1" applyFont="1" applyBorder="1" applyProtection="1">
      <protection locked="0"/>
    </xf>
    <xf numFmtId="3" fontId="18" fillId="0" borderId="16" xfId="10" applyNumberFormat="1" applyFont="1" applyBorder="1" applyProtection="1">
      <protection locked="0"/>
    </xf>
    <xf numFmtId="3" fontId="22" fillId="0" borderId="76" xfId="10" applyNumberFormat="1" applyFont="1" applyBorder="1" applyProtection="1">
      <protection locked="0"/>
    </xf>
    <xf numFmtId="3" fontId="18" fillId="0" borderId="76" xfId="10" applyNumberFormat="1" applyFont="1" applyBorder="1" applyProtection="1">
      <protection locked="0"/>
    </xf>
    <xf numFmtId="3" fontId="22" fillId="0" borderId="17" xfId="10" applyNumberFormat="1" applyFont="1" applyBorder="1" applyProtection="1">
      <protection locked="0"/>
    </xf>
    <xf numFmtId="3" fontId="18" fillId="0" borderId="92" xfId="10" applyNumberFormat="1" applyFont="1" applyBorder="1" applyProtection="1">
      <protection locked="0"/>
    </xf>
    <xf numFmtId="3" fontId="22" fillId="0" borderId="91" xfId="10" applyNumberFormat="1" applyFont="1" applyBorder="1" applyProtection="1">
      <protection locked="0"/>
    </xf>
    <xf numFmtId="3" fontId="18" fillId="0" borderId="91" xfId="10" applyNumberFormat="1" applyFont="1" applyBorder="1" applyProtection="1">
      <protection locked="0"/>
    </xf>
    <xf numFmtId="3" fontId="22" fillId="0" borderId="90" xfId="10" applyNumberFormat="1" applyFont="1" applyBorder="1" applyProtection="1">
      <protection locked="0"/>
    </xf>
    <xf numFmtId="3" fontId="18" fillId="0" borderId="95" xfId="10" applyNumberFormat="1" applyFont="1" applyBorder="1" applyProtection="1">
      <protection locked="0"/>
    </xf>
    <xf numFmtId="3" fontId="22" fillId="0" borderId="93" xfId="10" applyNumberFormat="1" applyFont="1" applyBorder="1" applyProtection="1">
      <protection locked="0"/>
    </xf>
    <xf numFmtId="3" fontId="18" fillId="0" borderId="93" xfId="10" applyNumberFormat="1" applyFont="1" applyBorder="1" applyProtection="1">
      <protection locked="0"/>
    </xf>
    <xf numFmtId="3" fontId="22" fillId="0" borderId="94" xfId="10" applyNumberFormat="1" applyFont="1" applyBorder="1" applyProtection="1">
      <protection locked="0"/>
    </xf>
    <xf numFmtId="3" fontId="18" fillId="0" borderId="87" xfId="10" applyNumberFormat="1" applyFont="1" applyBorder="1" applyProtection="1">
      <protection locked="0"/>
    </xf>
    <xf numFmtId="3" fontId="18" fillId="0" borderId="88" xfId="10" applyNumberFormat="1" applyFont="1" applyBorder="1" applyProtection="1">
      <protection locked="0"/>
    </xf>
    <xf numFmtId="3" fontId="22" fillId="0" borderId="88" xfId="10" applyNumberFormat="1" applyFont="1" applyBorder="1" applyProtection="1">
      <protection locked="0"/>
    </xf>
    <xf numFmtId="3" fontId="22" fillId="0" borderId="89" xfId="10" applyNumberFormat="1" applyFont="1" applyBorder="1" applyProtection="1">
      <protection locked="0"/>
    </xf>
    <xf numFmtId="3" fontId="23" fillId="0" borderId="82" xfId="10" applyNumberFormat="1" applyFont="1" applyBorder="1" applyAlignment="1">
      <alignment horizontal="right"/>
    </xf>
    <xf numFmtId="3" fontId="23" fillId="0" borderId="83" xfId="10" applyNumberFormat="1" applyFont="1" applyBorder="1" applyAlignment="1">
      <alignment horizontal="right"/>
    </xf>
    <xf numFmtId="3" fontId="23" fillId="0" borderId="84" xfId="10" applyNumberFormat="1" applyFont="1" applyBorder="1" applyAlignment="1">
      <alignment horizontal="right"/>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Migliaia" xfId="7" xr:uid="{00000000-0005-0000-0000-000004000000}"/>
    <cellStyle name="Normal" xfId="10" xr:uid="{00000000-0005-0000-0000-000005000000}"/>
    <cellStyle name="Normale" xfId="0" builtinId="0"/>
    <cellStyle name="Normale 2" xfId="6" xr:uid="{00000000-0005-0000-0000-000007000000}"/>
    <cellStyle name="Normale 2 2" xfId="9" xr:uid="{00000000-0005-0000-0000-000008000000}"/>
    <cellStyle name="Normale 3" xfId="8" xr:uid="{00000000-0005-0000-0000-000009000000}"/>
    <cellStyle name="Normale 3 2" xfId="11" xr:uid="{00000000-0005-0000-0000-00000A000000}"/>
    <cellStyle name="Normale 3 2 2" xfId="12" xr:uid="{00000000-0005-0000-0000-00000B000000}"/>
    <cellStyle name="Percent" xfId="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showGridLines="0" topLeftCell="A88" zoomScale="85" zoomScaleNormal="85" workbookViewId="0"/>
  </sheetViews>
  <sheetFormatPr defaultColWidth="12.5703125" defaultRowHeight="15" customHeight="1" x14ac:dyDescent="0.25"/>
  <cols>
    <col min="1" max="1" width="15.7109375" style="6" customWidth="1"/>
    <col min="2" max="2" width="65.85546875" style="6" customWidth="1"/>
    <col min="3" max="3" width="20.85546875" style="7" customWidth="1"/>
    <col min="4" max="4" width="22" style="7" customWidth="1"/>
    <col min="5" max="5" width="20.140625" style="7" customWidth="1"/>
    <col min="6" max="6" width="21.85546875" style="7" customWidth="1"/>
    <col min="7" max="7" width="19.85546875" style="7" customWidth="1"/>
    <col min="8" max="8" width="23" style="7" customWidth="1"/>
    <col min="9" max="9" width="21.7109375" style="7" customWidth="1"/>
    <col min="10" max="10" width="23.5703125" style="7" customWidth="1"/>
    <col min="11" max="16384" width="12.5703125" style="7"/>
  </cols>
  <sheetData>
    <row r="1" spans="1:10" ht="53.45" customHeight="1" x14ac:dyDescent="0.25">
      <c r="B1" s="180" t="s">
        <v>142</v>
      </c>
      <c r="C1" s="180"/>
      <c r="D1" s="180"/>
      <c r="E1" s="180"/>
      <c r="F1" s="180"/>
      <c r="G1" s="180"/>
      <c r="H1" s="180"/>
      <c r="I1" s="180"/>
      <c r="J1" s="180"/>
    </row>
    <row r="2" spans="1:10" ht="16.5" customHeight="1" x14ac:dyDescent="0.25">
      <c r="B2" s="180"/>
      <c r="C2" s="180"/>
      <c r="D2" s="180"/>
      <c r="E2" s="180"/>
      <c r="F2" s="180"/>
      <c r="G2" s="180"/>
      <c r="H2" s="180"/>
      <c r="I2" s="180"/>
      <c r="J2" s="180"/>
    </row>
    <row r="3" spans="1:10" s="23" customFormat="1" ht="39.950000000000003" customHeight="1" x14ac:dyDescent="0.2">
      <c r="A3" s="179" t="s">
        <v>141</v>
      </c>
      <c r="B3" s="179"/>
      <c r="C3" s="179"/>
      <c r="D3" s="179"/>
      <c r="E3" s="179"/>
      <c r="F3" s="179"/>
      <c r="G3" s="179"/>
      <c r="H3" s="179"/>
      <c r="I3" s="179"/>
      <c r="J3" s="179"/>
    </row>
    <row r="4" spans="1:10" s="23" customFormat="1" ht="30" customHeight="1" x14ac:dyDescent="0.2">
      <c r="A4" s="179" t="s">
        <v>146</v>
      </c>
      <c r="B4" s="179"/>
      <c r="C4" s="179"/>
      <c r="D4" s="179"/>
      <c r="E4" s="179"/>
      <c r="F4" s="179"/>
      <c r="G4" s="179"/>
      <c r="H4" s="179"/>
      <c r="I4" s="179"/>
      <c r="J4" s="179"/>
    </row>
    <row r="5" spans="1:10" s="23" customFormat="1" ht="15" customHeight="1" x14ac:dyDescent="0.2">
      <c r="A5" s="194" t="s">
        <v>160</v>
      </c>
      <c r="B5" s="194"/>
      <c r="C5" s="194"/>
      <c r="D5" s="194"/>
      <c r="E5" s="194"/>
      <c r="F5" s="194"/>
      <c r="G5" s="194"/>
      <c r="H5" s="194"/>
      <c r="I5" s="194"/>
      <c r="J5" s="194"/>
    </row>
    <row r="6" spans="1:10" s="23" customFormat="1" ht="15" customHeight="1" x14ac:dyDescent="0.2">
      <c r="A6" s="179" t="s">
        <v>161</v>
      </c>
      <c r="B6" s="179"/>
      <c r="C6" s="179"/>
      <c r="D6" s="179"/>
      <c r="E6" s="179"/>
      <c r="F6" s="179"/>
      <c r="G6" s="179"/>
      <c r="H6" s="179"/>
      <c r="I6" s="179"/>
      <c r="J6" s="179"/>
    </row>
    <row r="7" spans="1:10" s="23" customFormat="1" ht="65.099999999999994" customHeight="1" x14ac:dyDescent="0.2">
      <c r="A7" s="179" t="s">
        <v>149</v>
      </c>
      <c r="B7" s="179"/>
      <c r="C7" s="179"/>
      <c r="D7" s="179"/>
      <c r="E7" s="179"/>
      <c r="F7" s="179"/>
      <c r="G7" s="179"/>
      <c r="H7" s="179"/>
      <c r="I7" s="179"/>
      <c r="J7" s="179"/>
    </row>
    <row r="8" spans="1:10" s="23" customFormat="1" ht="15" customHeight="1" x14ac:dyDescent="0.2">
      <c r="A8" s="179" t="s">
        <v>148</v>
      </c>
      <c r="B8" s="179"/>
      <c r="C8" s="179"/>
      <c r="D8" s="179"/>
      <c r="E8" s="179"/>
      <c r="F8" s="179"/>
      <c r="G8" s="179"/>
      <c r="H8" s="179"/>
      <c r="I8" s="179"/>
      <c r="J8" s="179"/>
    </row>
    <row r="9" spans="1:10" s="23" customFormat="1" ht="15" customHeight="1" x14ac:dyDescent="0.2">
      <c r="A9" s="194" t="s">
        <v>162</v>
      </c>
      <c r="B9" s="194"/>
      <c r="C9" s="194"/>
      <c r="D9" s="194"/>
      <c r="E9" s="194"/>
      <c r="F9" s="194"/>
      <c r="G9" s="194"/>
      <c r="H9" s="194"/>
      <c r="I9" s="194"/>
      <c r="J9" s="194"/>
    </row>
    <row r="10" spans="1:10" s="10" customFormat="1" ht="18.75" customHeight="1" thickBot="1" x14ac:dyDescent="0.3">
      <c r="A10" s="8"/>
      <c r="B10" s="9"/>
      <c r="C10" s="9"/>
      <c r="D10" s="9"/>
      <c r="E10" s="9"/>
      <c r="F10" s="9"/>
      <c r="G10" s="9"/>
      <c r="H10" s="9"/>
      <c r="I10" s="9"/>
      <c r="J10" s="9"/>
    </row>
    <row r="11" spans="1:10" ht="15.6" customHeight="1" thickTop="1" thickBot="1" x14ac:dyDescent="0.3">
      <c r="A11" s="191" t="s">
        <v>130</v>
      </c>
      <c r="B11" s="202" t="s">
        <v>131</v>
      </c>
      <c r="C11" s="176" t="s">
        <v>3</v>
      </c>
      <c r="D11" s="177"/>
      <c r="E11" s="177"/>
      <c r="F11" s="177"/>
      <c r="G11" s="177"/>
      <c r="H11" s="177"/>
      <c r="I11" s="177"/>
      <c r="J11" s="178"/>
    </row>
    <row r="12" spans="1:10" ht="33" customHeight="1" thickTop="1" thickBot="1" x14ac:dyDescent="0.3">
      <c r="A12" s="192"/>
      <c r="B12" s="198"/>
      <c r="C12" s="204" t="s">
        <v>173</v>
      </c>
      <c r="D12" s="205"/>
      <c r="E12" s="181" t="s">
        <v>174</v>
      </c>
      <c r="F12" s="182"/>
      <c r="G12" s="183" t="s">
        <v>175</v>
      </c>
      <c r="H12" s="182"/>
      <c r="I12" s="183" t="s">
        <v>176</v>
      </c>
      <c r="J12" s="184"/>
    </row>
    <row r="13" spans="1:10" ht="37.5" customHeight="1" thickTop="1" thickBot="1" x14ac:dyDescent="0.3">
      <c r="A13" s="193"/>
      <c r="B13" s="203"/>
      <c r="C13" s="11" t="s">
        <v>139</v>
      </c>
      <c r="D13" s="12" t="s">
        <v>177</v>
      </c>
      <c r="E13" s="13" t="s">
        <v>139</v>
      </c>
      <c r="F13" s="14" t="s">
        <v>152</v>
      </c>
      <c r="G13" s="15" t="s">
        <v>139</v>
      </c>
      <c r="H13" s="14" t="s">
        <v>152</v>
      </c>
      <c r="I13" s="15" t="s">
        <v>139</v>
      </c>
      <c r="J13" s="16" t="s">
        <v>4</v>
      </c>
    </row>
    <row r="14" spans="1:10" s="20" customFormat="1" ht="19.5" customHeight="1" thickTop="1" thickBot="1" x14ac:dyDescent="0.25">
      <c r="A14" s="17"/>
      <c r="B14" s="18" t="s">
        <v>138</v>
      </c>
      <c r="C14" s="48">
        <v>86509.48</v>
      </c>
      <c r="D14" s="49">
        <v>19243.09</v>
      </c>
      <c r="E14" s="19"/>
      <c r="F14" s="19"/>
      <c r="G14" s="19"/>
      <c r="H14" s="19"/>
      <c r="I14" s="19"/>
      <c r="J14" s="19"/>
    </row>
    <row r="15" spans="1:10" s="23" customFormat="1" ht="16.5" thickTop="1" thickBot="1" x14ac:dyDescent="0.25">
      <c r="A15" s="17"/>
      <c r="B15" s="21" t="s">
        <v>153</v>
      </c>
      <c r="C15" s="1"/>
      <c r="D15" s="49">
        <v>0</v>
      </c>
      <c r="E15" s="22"/>
      <c r="F15" s="22"/>
      <c r="G15" s="22"/>
      <c r="H15" s="22"/>
      <c r="I15" s="22"/>
      <c r="J15" s="22"/>
    </row>
    <row r="16" spans="1:10" s="23" customFormat="1" ht="16.5" thickTop="1" thickBot="1" x14ac:dyDescent="0.25">
      <c r="A16" s="17"/>
      <c r="B16" s="24"/>
      <c r="C16" s="25"/>
      <c r="D16" s="25"/>
      <c r="E16" s="26"/>
      <c r="F16" s="26"/>
      <c r="G16" s="26"/>
      <c r="H16" s="26"/>
      <c r="I16" s="26"/>
      <c r="J16" s="26"/>
    </row>
    <row r="17" spans="1:10" s="23" customFormat="1" ht="15.75" thickTop="1" x14ac:dyDescent="0.25">
      <c r="A17" s="27" t="s">
        <v>7</v>
      </c>
      <c r="B17" s="28" t="s">
        <v>6</v>
      </c>
      <c r="C17" s="50">
        <f t="shared" ref="C17:J17" si="0">+C18+C21+C22+C23</f>
        <v>0</v>
      </c>
      <c r="D17" s="51">
        <f t="shared" si="0"/>
        <v>0</v>
      </c>
      <c r="E17" s="51">
        <f t="shared" si="0"/>
        <v>0</v>
      </c>
      <c r="F17" s="51">
        <f t="shared" si="0"/>
        <v>0</v>
      </c>
      <c r="G17" s="51">
        <f t="shared" si="0"/>
        <v>0</v>
      </c>
      <c r="H17" s="51">
        <f t="shared" si="0"/>
        <v>0</v>
      </c>
      <c r="I17" s="51">
        <f t="shared" si="0"/>
        <v>0</v>
      </c>
      <c r="J17" s="52">
        <f t="shared" si="0"/>
        <v>0</v>
      </c>
    </row>
    <row r="18" spans="1:10" x14ac:dyDescent="0.25">
      <c r="A18" s="29" t="s">
        <v>143</v>
      </c>
      <c r="B18" s="28" t="s">
        <v>144</v>
      </c>
      <c r="C18" s="53">
        <f>SUM(C19:C20)</f>
        <v>0</v>
      </c>
      <c r="D18" s="54">
        <f t="shared" ref="D18:J18" si="1">SUM(D19:D20)</f>
        <v>0</v>
      </c>
      <c r="E18" s="55">
        <f t="shared" si="1"/>
        <v>0</v>
      </c>
      <c r="F18" s="54">
        <f t="shared" si="1"/>
        <v>0</v>
      </c>
      <c r="G18" s="55">
        <f t="shared" si="1"/>
        <v>0</v>
      </c>
      <c r="H18" s="55">
        <f t="shared" si="1"/>
        <v>0</v>
      </c>
      <c r="I18" s="55">
        <f t="shared" si="1"/>
        <v>0</v>
      </c>
      <c r="J18" s="56">
        <f t="shared" si="1"/>
        <v>0</v>
      </c>
    </row>
    <row r="19" spans="1:10" x14ac:dyDescent="0.25">
      <c r="A19" s="29"/>
      <c r="B19" s="28" t="s">
        <v>150</v>
      </c>
      <c r="C19" s="57"/>
      <c r="D19" s="58"/>
      <c r="E19" s="59"/>
      <c r="F19" s="59"/>
      <c r="G19" s="59"/>
      <c r="H19" s="59"/>
      <c r="I19" s="58"/>
      <c r="J19" s="60"/>
    </row>
    <row r="20" spans="1:10" x14ac:dyDescent="0.25">
      <c r="A20" s="29"/>
      <c r="B20" s="28"/>
      <c r="C20" s="57"/>
      <c r="D20" s="59"/>
      <c r="E20" s="59"/>
      <c r="F20" s="59"/>
      <c r="G20" s="59"/>
      <c r="H20" s="59"/>
      <c r="I20" s="59"/>
      <c r="J20" s="60"/>
    </row>
    <row r="21" spans="1:10" x14ac:dyDescent="0.25">
      <c r="A21" s="29" t="s">
        <v>8</v>
      </c>
      <c r="B21" s="28" t="s">
        <v>154</v>
      </c>
      <c r="C21" s="57"/>
      <c r="D21" s="59"/>
      <c r="E21" s="59"/>
      <c r="F21" s="59"/>
      <c r="G21" s="59"/>
      <c r="H21" s="59"/>
      <c r="I21" s="59"/>
      <c r="J21" s="60"/>
    </row>
    <row r="22" spans="1:10" x14ac:dyDescent="0.25">
      <c r="A22" s="29" t="s">
        <v>9</v>
      </c>
      <c r="B22" s="28" t="s">
        <v>155</v>
      </c>
      <c r="C22" s="57"/>
      <c r="D22" s="59"/>
      <c r="E22" s="59"/>
      <c r="F22" s="59"/>
      <c r="G22" s="59"/>
      <c r="H22" s="59"/>
      <c r="I22" s="59"/>
      <c r="J22" s="60"/>
    </row>
    <row r="23" spans="1:10" x14ac:dyDescent="0.25">
      <c r="A23" s="29" t="s">
        <v>11</v>
      </c>
      <c r="B23" s="28" t="s">
        <v>10</v>
      </c>
      <c r="C23" s="57"/>
      <c r="D23" s="59"/>
      <c r="E23" s="59"/>
      <c r="F23" s="59"/>
      <c r="G23" s="59"/>
      <c r="H23" s="59"/>
      <c r="I23" s="59"/>
      <c r="J23" s="60"/>
    </row>
    <row r="24" spans="1:10" x14ac:dyDescent="0.25">
      <c r="A24" s="29" t="s">
        <v>13</v>
      </c>
      <c r="B24" s="30" t="s">
        <v>12</v>
      </c>
      <c r="C24" s="57"/>
      <c r="D24" s="59"/>
      <c r="E24" s="59"/>
      <c r="F24" s="59"/>
      <c r="G24" s="59"/>
      <c r="H24" s="59"/>
      <c r="I24" s="59"/>
      <c r="J24" s="60"/>
    </row>
    <row r="25" spans="1:10" ht="30" x14ac:dyDescent="0.25">
      <c r="A25" s="31" t="s">
        <v>5</v>
      </c>
      <c r="B25" s="32" t="s">
        <v>136</v>
      </c>
      <c r="C25" s="61">
        <f>+C17+C24</f>
        <v>0</v>
      </c>
      <c r="D25" s="62">
        <f t="shared" ref="D25:J25" si="2">+D17+D24</f>
        <v>0</v>
      </c>
      <c r="E25" s="62">
        <f t="shared" si="2"/>
        <v>0</v>
      </c>
      <c r="F25" s="62">
        <f t="shared" si="2"/>
        <v>0</v>
      </c>
      <c r="G25" s="62">
        <f t="shared" si="2"/>
        <v>0</v>
      </c>
      <c r="H25" s="62">
        <f t="shared" si="2"/>
        <v>0</v>
      </c>
      <c r="I25" s="62">
        <f t="shared" si="2"/>
        <v>0</v>
      </c>
      <c r="J25" s="63">
        <f t="shared" si="2"/>
        <v>0</v>
      </c>
    </row>
    <row r="26" spans="1:10" s="33" customFormat="1" x14ac:dyDescent="0.25">
      <c r="A26" s="29" t="s">
        <v>17</v>
      </c>
      <c r="B26" s="28" t="s">
        <v>16</v>
      </c>
      <c r="C26" s="64">
        <v>13631.79</v>
      </c>
      <c r="D26" s="65">
        <v>0</v>
      </c>
      <c r="E26" s="65">
        <v>13631.79</v>
      </c>
      <c r="F26" s="66">
        <v>0</v>
      </c>
      <c r="G26" s="66">
        <v>13631.79</v>
      </c>
      <c r="H26" s="66">
        <v>0</v>
      </c>
      <c r="I26" s="67">
        <v>13631.79</v>
      </c>
      <c r="J26" s="68">
        <v>0</v>
      </c>
    </row>
    <row r="27" spans="1:10" x14ac:dyDescent="0.25">
      <c r="A27" s="29" t="s">
        <v>19</v>
      </c>
      <c r="B27" s="28" t="s">
        <v>18</v>
      </c>
      <c r="C27" s="64">
        <v>6605.47</v>
      </c>
      <c r="D27" s="65">
        <v>0</v>
      </c>
      <c r="E27" s="65">
        <v>6605.47</v>
      </c>
      <c r="F27" s="66">
        <v>1289.81</v>
      </c>
      <c r="G27" s="66">
        <v>23626.28</v>
      </c>
      <c r="H27" s="66">
        <v>2579.62</v>
      </c>
      <c r="I27" s="67">
        <v>23626.28</v>
      </c>
      <c r="J27" s="68">
        <v>3869.4399999999996</v>
      </c>
    </row>
    <row r="28" spans="1:10" x14ac:dyDescent="0.25">
      <c r="A28" s="29"/>
      <c r="B28" s="28" t="s">
        <v>120</v>
      </c>
      <c r="C28" s="64">
        <v>1377.75</v>
      </c>
      <c r="D28" s="65">
        <v>386.25</v>
      </c>
      <c r="E28" s="65">
        <v>5446.5</v>
      </c>
      <c r="F28" s="66">
        <v>26628.829999999998</v>
      </c>
      <c r="G28" s="66">
        <v>47073.83</v>
      </c>
      <c r="H28" s="66">
        <v>52871.409999999996</v>
      </c>
      <c r="I28" s="67">
        <v>73145.63</v>
      </c>
      <c r="J28" s="68">
        <v>79114.009999999995</v>
      </c>
    </row>
    <row r="29" spans="1:10" x14ac:dyDescent="0.25">
      <c r="A29" s="31" t="s">
        <v>15</v>
      </c>
      <c r="B29" s="34" t="s">
        <v>135</v>
      </c>
      <c r="C29" s="61">
        <f>+C28+C27+C26</f>
        <v>21615.010000000002</v>
      </c>
      <c r="D29" s="62">
        <f t="shared" ref="D29:J29" si="3">+D28+D27+D26</f>
        <v>386.25</v>
      </c>
      <c r="E29" s="62">
        <f t="shared" si="3"/>
        <v>25683.760000000002</v>
      </c>
      <c r="F29" s="62">
        <f t="shared" si="3"/>
        <v>27918.639999999999</v>
      </c>
      <c r="G29" s="62">
        <f t="shared" si="3"/>
        <v>84331.9</v>
      </c>
      <c r="H29" s="62">
        <f t="shared" si="3"/>
        <v>55451.03</v>
      </c>
      <c r="I29" s="62">
        <f t="shared" si="3"/>
        <v>110403.70000000001</v>
      </c>
      <c r="J29" s="63">
        <f t="shared" si="3"/>
        <v>82983.45</v>
      </c>
    </row>
    <row r="30" spans="1:10" x14ac:dyDescent="0.25">
      <c r="A30" s="29" t="s">
        <v>22</v>
      </c>
      <c r="B30" s="35" t="s">
        <v>21</v>
      </c>
      <c r="C30" s="64">
        <v>676.75</v>
      </c>
      <c r="D30" s="65">
        <v>519.16999999999996</v>
      </c>
      <c r="E30" s="65">
        <v>676.75</v>
      </c>
      <c r="F30" s="66">
        <v>1012.78</v>
      </c>
      <c r="G30" s="66">
        <v>676.75</v>
      </c>
      <c r="H30" s="66">
        <v>1506.3899999999999</v>
      </c>
      <c r="I30" s="67">
        <v>676.75</v>
      </c>
      <c r="J30" s="68">
        <v>2000</v>
      </c>
    </row>
    <row r="31" spans="1:10" ht="30" x14ac:dyDescent="0.25">
      <c r="A31" s="29" t="s">
        <v>24</v>
      </c>
      <c r="B31" s="35" t="s">
        <v>23</v>
      </c>
      <c r="C31" s="64"/>
      <c r="D31" s="65"/>
      <c r="E31" s="65"/>
      <c r="F31" s="66"/>
      <c r="G31" s="66"/>
      <c r="H31" s="66"/>
      <c r="I31" s="67"/>
      <c r="J31" s="68"/>
    </row>
    <row r="32" spans="1:10" x14ac:dyDescent="0.25">
      <c r="A32" s="29" t="s">
        <v>26</v>
      </c>
      <c r="B32" s="28" t="s">
        <v>25</v>
      </c>
      <c r="C32" s="64">
        <v>116.38</v>
      </c>
      <c r="D32" s="65">
        <v>1092.92</v>
      </c>
      <c r="E32" s="65">
        <v>116.38</v>
      </c>
      <c r="F32" s="66">
        <v>1489.63</v>
      </c>
      <c r="G32" s="66">
        <v>116.38</v>
      </c>
      <c r="H32" s="66">
        <v>1886.3400000000001</v>
      </c>
      <c r="I32" s="67">
        <v>116.38</v>
      </c>
      <c r="J32" s="68">
        <v>2283.06</v>
      </c>
    </row>
    <row r="33" spans="1:10" x14ac:dyDescent="0.25">
      <c r="A33" s="29" t="s">
        <v>28</v>
      </c>
      <c r="B33" s="28" t="s">
        <v>27</v>
      </c>
      <c r="C33" s="69"/>
      <c r="D33" s="70"/>
      <c r="E33" s="70"/>
      <c r="F33" s="71"/>
      <c r="G33" s="71"/>
      <c r="H33" s="71"/>
      <c r="I33" s="72"/>
      <c r="J33" s="73"/>
    </row>
    <row r="34" spans="1:10" x14ac:dyDescent="0.25">
      <c r="A34" s="29" t="s">
        <v>30</v>
      </c>
      <c r="B34" s="28" t="s">
        <v>29</v>
      </c>
      <c r="C34" s="69"/>
      <c r="D34" s="70">
        <v>0</v>
      </c>
      <c r="E34" s="70">
        <v>8465.64</v>
      </c>
      <c r="F34" s="71">
        <v>15394.83</v>
      </c>
      <c r="G34" s="71">
        <v>16931.28</v>
      </c>
      <c r="H34" s="71">
        <v>30789.66</v>
      </c>
      <c r="I34" s="72">
        <v>34062.559999999998</v>
      </c>
      <c r="J34" s="73">
        <v>46184.5</v>
      </c>
    </row>
    <row r="35" spans="1:10" x14ac:dyDescent="0.25">
      <c r="A35" s="31" t="s">
        <v>20</v>
      </c>
      <c r="B35" s="34" t="s">
        <v>119</v>
      </c>
      <c r="C35" s="61">
        <f>+C34+C33+C32+C31+C30</f>
        <v>793.13</v>
      </c>
      <c r="D35" s="62">
        <f t="shared" ref="D35:J35" si="4">+D34+D33+D32+D31+D30</f>
        <v>1612.0900000000001</v>
      </c>
      <c r="E35" s="62">
        <f t="shared" si="4"/>
        <v>9258.7699999999986</v>
      </c>
      <c r="F35" s="62">
        <f t="shared" si="4"/>
        <v>17897.239999999998</v>
      </c>
      <c r="G35" s="62">
        <f t="shared" si="4"/>
        <v>17724.41</v>
      </c>
      <c r="H35" s="62">
        <f t="shared" si="4"/>
        <v>34182.39</v>
      </c>
      <c r="I35" s="62">
        <f t="shared" si="4"/>
        <v>34855.689999999995</v>
      </c>
      <c r="J35" s="63">
        <f t="shared" si="4"/>
        <v>50467.56</v>
      </c>
    </row>
    <row r="36" spans="1:10" x14ac:dyDescent="0.25">
      <c r="A36" s="29" t="s">
        <v>33</v>
      </c>
      <c r="B36" s="28" t="s">
        <v>32</v>
      </c>
      <c r="C36" s="69"/>
      <c r="D36" s="70"/>
      <c r="E36" s="70"/>
      <c r="F36" s="71"/>
      <c r="G36" s="71"/>
      <c r="H36" s="71"/>
      <c r="I36" s="72"/>
      <c r="J36" s="73"/>
    </row>
    <row r="37" spans="1:10" x14ac:dyDescent="0.25">
      <c r="A37" s="29" t="s">
        <v>34</v>
      </c>
      <c r="B37" s="28" t="s">
        <v>0</v>
      </c>
      <c r="C37" s="69">
        <v>8887.89</v>
      </c>
      <c r="D37" s="70">
        <v>0</v>
      </c>
      <c r="E37" s="70">
        <v>8887.89</v>
      </c>
      <c r="F37" s="71">
        <v>81049.77</v>
      </c>
      <c r="G37" s="71">
        <v>8887.89</v>
      </c>
      <c r="H37" s="71">
        <v>81049.77</v>
      </c>
      <c r="I37" s="72">
        <v>10105.56</v>
      </c>
      <c r="J37" s="73">
        <v>81049.77</v>
      </c>
    </row>
    <row r="38" spans="1:10" x14ac:dyDescent="0.25">
      <c r="A38" s="29" t="s">
        <v>35</v>
      </c>
      <c r="B38" s="28" t="s">
        <v>1</v>
      </c>
      <c r="C38" s="69">
        <v>29476.489999999998</v>
      </c>
      <c r="D38" s="70"/>
      <c r="E38" s="70">
        <v>29476.489999999998</v>
      </c>
      <c r="F38" s="71"/>
      <c r="G38" s="71">
        <v>29476.489999999998</v>
      </c>
      <c r="H38" s="71"/>
      <c r="I38" s="72">
        <v>55871.49</v>
      </c>
      <c r="J38" s="73"/>
    </row>
    <row r="39" spans="1:10" x14ac:dyDescent="0.25">
      <c r="A39" s="29" t="s">
        <v>37</v>
      </c>
      <c r="B39" s="28" t="s">
        <v>36</v>
      </c>
      <c r="C39" s="64"/>
      <c r="D39" s="65"/>
      <c r="E39" s="65"/>
      <c r="F39" s="66"/>
      <c r="G39" s="66"/>
      <c r="H39" s="66"/>
      <c r="I39" s="67"/>
      <c r="J39" s="68"/>
    </row>
    <row r="40" spans="1:10" x14ac:dyDescent="0.25">
      <c r="A40" s="29" t="s">
        <v>38</v>
      </c>
      <c r="B40" s="28" t="s">
        <v>2</v>
      </c>
      <c r="C40" s="64"/>
      <c r="D40" s="65"/>
      <c r="E40" s="65"/>
      <c r="F40" s="66"/>
      <c r="G40" s="66"/>
      <c r="H40" s="66"/>
      <c r="I40" s="67"/>
      <c r="J40" s="68"/>
    </row>
    <row r="41" spans="1:10" x14ac:dyDescent="0.25">
      <c r="A41" s="31" t="s">
        <v>31</v>
      </c>
      <c r="B41" s="34" t="s">
        <v>118</v>
      </c>
      <c r="C41" s="61">
        <f>+C40+C39+C38+C37+C36</f>
        <v>38364.379999999997</v>
      </c>
      <c r="D41" s="62">
        <f t="shared" ref="D41:J41" si="5">+D40+D39+D38+D37+D36</f>
        <v>0</v>
      </c>
      <c r="E41" s="62">
        <f t="shared" si="5"/>
        <v>38364.379999999997</v>
      </c>
      <c r="F41" s="62">
        <f t="shared" si="5"/>
        <v>81049.77</v>
      </c>
      <c r="G41" s="62">
        <f t="shared" si="5"/>
        <v>38364.379999999997</v>
      </c>
      <c r="H41" s="62">
        <f t="shared" si="5"/>
        <v>81049.77</v>
      </c>
      <c r="I41" s="62">
        <f t="shared" si="5"/>
        <v>65977.05</v>
      </c>
      <c r="J41" s="63">
        <f t="shared" si="5"/>
        <v>81049.77</v>
      </c>
    </row>
    <row r="42" spans="1:10" x14ac:dyDescent="0.25">
      <c r="A42" s="29" t="s">
        <v>41</v>
      </c>
      <c r="B42" s="28" t="s">
        <v>40</v>
      </c>
      <c r="C42" s="69"/>
      <c r="D42" s="70"/>
      <c r="E42" s="70"/>
      <c r="F42" s="71"/>
      <c r="G42" s="71"/>
      <c r="H42" s="71"/>
      <c r="I42" s="72"/>
      <c r="J42" s="73"/>
    </row>
    <row r="43" spans="1:10" x14ac:dyDescent="0.25">
      <c r="A43" s="29" t="s">
        <v>43</v>
      </c>
      <c r="B43" s="28" t="s">
        <v>42</v>
      </c>
      <c r="C43" s="69"/>
      <c r="D43" s="70"/>
      <c r="E43" s="70"/>
      <c r="F43" s="71"/>
      <c r="G43" s="71"/>
      <c r="H43" s="71"/>
      <c r="I43" s="72"/>
      <c r="J43" s="73"/>
    </row>
    <row r="44" spans="1:10" x14ac:dyDescent="0.25">
      <c r="A44" s="29" t="s">
        <v>45</v>
      </c>
      <c r="B44" s="28" t="s">
        <v>44</v>
      </c>
      <c r="C44" s="69"/>
      <c r="D44" s="70"/>
      <c r="E44" s="70"/>
      <c r="F44" s="71"/>
      <c r="G44" s="71"/>
      <c r="H44" s="71"/>
      <c r="I44" s="72"/>
      <c r="J44" s="73"/>
    </row>
    <row r="45" spans="1:10" x14ac:dyDescent="0.25">
      <c r="A45" s="29" t="s">
        <v>47</v>
      </c>
      <c r="B45" s="28" t="s">
        <v>46</v>
      </c>
      <c r="C45" s="74"/>
      <c r="D45" s="75"/>
      <c r="E45" s="75"/>
      <c r="F45" s="76"/>
      <c r="G45" s="76"/>
      <c r="H45" s="76"/>
      <c r="I45" s="77"/>
      <c r="J45" s="78"/>
    </row>
    <row r="46" spans="1:10" x14ac:dyDescent="0.25">
      <c r="A46" s="31" t="s">
        <v>39</v>
      </c>
      <c r="B46" s="32" t="s">
        <v>117</v>
      </c>
      <c r="C46" s="61">
        <f>+C45+C44+C43+C42</f>
        <v>0</v>
      </c>
      <c r="D46" s="62">
        <f t="shared" ref="D46:J46" si="6">+D45+D44+D43+D42</f>
        <v>0</v>
      </c>
      <c r="E46" s="62">
        <f t="shared" si="6"/>
        <v>0</v>
      </c>
      <c r="F46" s="62">
        <f t="shared" si="6"/>
        <v>0</v>
      </c>
      <c r="G46" s="62">
        <f t="shared" si="6"/>
        <v>0</v>
      </c>
      <c r="H46" s="62">
        <f t="shared" si="6"/>
        <v>0</v>
      </c>
      <c r="I46" s="62">
        <f t="shared" si="6"/>
        <v>0</v>
      </c>
      <c r="J46" s="63">
        <f t="shared" si="6"/>
        <v>0</v>
      </c>
    </row>
    <row r="47" spans="1:10" x14ac:dyDescent="0.25">
      <c r="A47" s="29" t="s">
        <v>50</v>
      </c>
      <c r="B47" s="28" t="s">
        <v>49</v>
      </c>
      <c r="C47" s="74"/>
      <c r="D47" s="75"/>
      <c r="E47" s="75"/>
      <c r="F47" s="76"/>
      <c r="G47" s="76"/>
      <c r="H47" s="76"/>
      <c r="I47" s="77"/>
      <c r="J47" s="78"/>
    </row>
    <row r="48" spans="1:10" x14ac:dyDescent="0.25">
      <c r="A48" s="29" t="s">
        <v>52</v>
      </c>
      <c r="B48" s="28" t="s">
        <v>51</v>
      </c>
      <c r="C48" s="74"/>
      <c r="D48" s="75"/>
      <c r="E48" s="75"/>
      <c r="F48" s="76"/>
      <c r="G48" s="76"/>
      <c r="H48" s="76"/>
      <c r="I48" s="77"/>
      <c r="J48" s="78"/>
    </row>
    <row r="49" spans="1:10" x14ac:dyDescent="0.25">
      <c r="A49" s="29" t="s">
        <v>54</v>
      </c>
      <c r="B49" s="28" t="s">
        <v>53</v>
      </c>
      <c r="C49" s="74"/>
      <c r="D49" s="75"/>
      <c r="E49" s="75"/>
      <c r="F49" s="76"/>
      <c r="G49" s="76"/>
      <c r="H49" s="76"/>
      <c r="I49" s="77"/>
      <c r="J49" s="78"/>
    </row>
    <row r="50" spans="1:10" x14ac:dyDescent="0.25">
      <c r="A50" s="29" t="s">
        <v>56</v>
      </c>
      <c r="B50" s="28" t="s">
        <v>55</v>
      </c>
      <c r="C50" s="74"/>
      <c r="D50" s="75"/>
      <c r="E50" s="75"/>
      <c r="F50" s="76"/>
      <c r="G50" s="76"/>
      <c r="H50" s="76"/>
      <c r="I50" s="77"/>
      <c r="J50" s="78"/>
    </row>
    <row r="51" spans="1:10" x14ac:dyDescent="0.25">
      <c r="A51" s="31" t="s">
        <v>48</v>
      </c>
      <c r="B51" s="34" t="s">
        <v>116</v>
      </c>
      <c r="C51" s="61">
        <f>+C50+C49+C48+C47</f>
        <v>0</v>
      </c>
      <c r="D51" s="62">
        <f t="shared" ref="D51:J51" si="7">+D50+D49+D48+D47</f>
        <v>0</v>
      </c>
      <c r="E51" s="62">
        <f t="shared" si="7"/>
        <v>0</v>
      </c>
      <c r="F51" s="62">
        <f t="shared" si="7"/>
        <v>0</v>
      </c>
      <c r="G51" s="62">
        <f t="shared" si="7"/>
        <v>0</v>
      </c>
      <c r="H51" s="62">
        <f t="shared" si="7"/>
        <v>0</v>
      </c>
      <c r="I51" s="62">
        <f t="shared" si="7"/>
        <v>0</v>
      </c>
      <c r="J51" s="63">
        <f t="shared" si="7"/>
        <v>0</v>
      </c>
    </row>
    <row r="52" spans="1:10" x14ac:dyDescent="0.25">
      <c r="A52" s="29" t="s">
        <v>59</v>
      </c>
      <c r="B52" s="28" t="s">
        <v>58</v>
      </c>
      <c r="C52" s="74">
        <v>15619.960000000001</v>
      </c>
      <c r="D52" s="75">
        <v>2794.08</v>
      </c>
      <c r="E52" s="75">
        <v>17905.2</v>
      </c>
      <c r="F52" s="76">
        <v>26933.83</v>
      </c>
      <c r="G52" s="76">
        <v>22367.919999999998</v>
      </c>
      <c r="H52" s="76">
        <v>51073.58</v>
      </c>
      <c r="I52" s="77">
        <v>25928.899999999998</v>
      </c>
      <c r="J52" s="78">
        <v>78446.070000000007</v>
      </c>
    </row>
    <row r="53" spans="1:10" x14ac:dyDescent="0.25">
      <c r="A53" s="29" t="s">
        <v>61</v>
      </c>
      <c r="B53" s="28" t="s">
        <v>60</v>
      </c>
      <c r="C53" s="74">
        <v>3114.96</v>
      </c>
      <c r="D53" s="75">
        <v>86.14</v>
      </c>
      <c r="E53" s="75">
        <v>3114.96</v>
      </c>
      <c r="F53" s="76">
        <v>6941.85</v>
      </c>
      <c r="G53" s="76">
        <v>3114.96</v>
      </c>
      <c r="H53" s="76">
        <v>13797.56</v>
      </c>
      <c r="I53" s="77">
        <v>3119.96</v>
      </c>
      <c r="J53" s="78">
        <v>20653.28</v>
      </c>
    </row>
    <row r="54" spans="1:10" ht="15.75" thickBot="1" x14ac:dyDescent="0.3">
      <c r="A54" s="31" t="s">
        <v>57</v>
      </c>
      <c r="B54" s="32" t="s">
        <v>115</v>
      </c>
      <c r="C54" s="61">
        <f>+C53+C52</f>
        <v>18734.920000000002</v>
      </c>
      <c r="D54" s="62">
        <f t="shared" ref="D54:J54" si="8">+D53+D52</f>
        <v>2880.22</v>
      </c>
      <c r="E54" s="62">
        <f t="shared" si="8"/>
        <v>21020.16</v>
      </c>
      <c r="F54" s="62">
        <f t="shared" si="8"/>
        <v>33875.68</v>
      </c>
      <c r="G54" s="62">
        <f t="shared" si="8"/>
        <v>25482.879999999997</v>
      </c>
      <c r="H54" s="62">
        <f t="shared" si="8"/>
        <v>64871.14</v>
      </c>
      <c r="I54" s="62">
        <f t="shared" si="8"/>
        <v>29048.859999999997</v>
      </c>
      <c r="J54" s="63">
        <f t="shared" si="8"/>
        <v>99099.35</v>
      </c>
    </row>
    <row r="55" spans="1:10" ht="18.75" thickTop="1" thickBot="1" x14ac:dyDescent="0.3">
      <c r="A55" s="36" t="s">
        <v>121</v>
      </c>
      <c r="B55" s="37" t="s">
        <v>140</v>
      </c>
      <c r="C55" s="79"/>
      <c r="D55" s="80">
        <v>0</v>
      </c>
      <c r="E55" s="80"/>
      <c r="F55" s="80">
        <v>0</v>
      </c>
      <c r="G55" s="81"/>
      <c r="H55" s="81">
        <v>0</v>
      </c>
      <c r="I55" s="81"/>
      <c r="J55" s="82">
        <v>0</v>
      </c>
    </row>
    <row r="56" spans="1:10" s="23" customFormat="1" ht="16.5" thickTop="1" thickBot="1" x14ac:dyDescent="0.3">
      <c r="A56" s="200" t="s">
        <v>151</v>
      </c>
      <c r="B56" s="201"/>
      <c r="C56" s="83">
        <f>+C55+C54+C51+C46+C41+C35+C29+C25</f>
        <v>79507.44</v>
      </c>
      <c r="D56" s="84">
        <f t="shared" ref="D56:J56" si="9">D55+D54+D51+D46+D41+D35+D29+D25</f>
        <v>4878.5599999999995</v>
      </c>
      <c r="E56" s="84">
        <f t="shared" si="9"/>
        <v>94327.07</v>
      </c>
      <c r="F56" s="84">
        <f t="shared" si="9"/>
        <v>160741.33000000002</v>
      </c>
      <c r="G56" s="84">
        <f t="shared" si="9"/>
        <v>165903.57</v>
      </c>
      <c r="H56" s="84">
        <f t="shared" si="9"/>
        <v>235554.33</v>
      </c>
      <c r="I56" s="84">
        <f t="shared" si="9"/>
        <v>240285.30000000002</v>
      </c>
      <c r="J56" s="85">
        <f t="shared" si="9"/>
        <v>313600.13</v>
      </c>
    </row>
    <row r="57" spans="1:10" ht="16.5" thickTop="1" thickBot="1" x14ac:dyDescent="0.3">
      <c r="A57" s="185" t="s">
        <v>156</v>
      </c>
      <c r="B57" s="186"/>
      <c r="C57" s="2"/>
      <c r="D57" s="86">
        <v>0</v>
      </c>
      <c r="E57" s="3"/>
      <c r="F57" s="86">
        <v>0</v>
      </c>
      <c r="G57" s="3"/>
      <c r="H57" s="86">
        <v>0</v>
      </c>
      <c r="I57" s="3"/>
      <c r="J57" s="88">
        <v>0</v>
      </c>
    </row>
    <row r="58" spans="1:10" ht="16.5" thickTop="1" thickBot="1" x14ac:dyDescent="0.3">
      <c r="A58" s="200" t="s">
        <v>133</v>
      </c>
      <c r="B58" s="201"/>
      <c r="C58" s="83">
        <f>+C56+C14</f>
        <v>166016.91999999998</v>
      </c>
      <c r="D58" s="84">
        <f>+D56+D14</f>
        <v>24121.65</v>
      </c>
      <c r="E58" s="84">
        <f>+E56+C14</f>
        <v>180836.55</v>
      </c>
      <c r="F58" s="84">
        <f>+F56+D14</f>
        <v>179984.42</v>
      </c>
      <c r="G58" s="84">
        <f>+G56+C14</f>
        <v>252413.05</v>
      </c>
      <c r="H58" s="84">
        <f>+H56+D14</f>
        <v>254797.41999999998</v>
      </c>
      <c r="I58" s="84">
        <f>+I56+C14</f>
        <v>326794.78000000003</v>
      </c>
      <c r="J58" s="85">
        <f>+J56+D14</f>
        <v>332843.22000000003</v>
      </c>
    </row>
    <row r="59" spans="1:10" ht="16.5" thickTop="1" thickBot="1" x14ac:dyDescent="0.3">
      <c r="A59" s="185" t="s">
        <v>157</v>
      </c>
      <c r="B59" s="186"/>
      <c r="C59" s="2"/>
      <c r="D59" s="87">
        <f>+D57+$D15</f>
        <v>0</v>
      </c>
      <c r="E59" s="3"/>
      <c r="F59" s="87">
        <f>+F57+$D15</f>
        <v>0</v>
      </c>
      <c r="G59" s="3"/>
      <c r="H59" s="87">
        <f>+H57+$D15</f>
        <v>0</v>
      </c>
      <c r="I59" s="3"/>
      <c r="J59" s="87">
        <f>+J57+$D15</f>
        <v>0</v>
      </c>
    </row>
    <row r="60" spans="1:10" ht="18.95" customHeight="1" thickTop="1" thickBot="1" x14ac:dyDescent="0.3">
      <c r="B60" s="39"/>
      <c r="C60" s="38"/>
      <c r="D60" s="38"/>
      <c r="E60" s="38"/>
      <c r="F60" s="38"/>
      <c r="G60" s="38"/>
      <c r="H60" s="38"/>
      <c r="I60" s="38"/>
      <c r="J60" s="38"/>
    </row>
    <row r="61" spans="1:10" ht="21" customHeight="1" thickTop="1" thickBot="1" x14ac:dyDescent="0.3">
      <c r="A61" s="191" t="s">
        <v>130</v>
      </c>
      <c r="B61" s="197" t="s">
        <v>131</v>
      </c>
      <c r="C61" s="195" t="s">
        <v>122</v>
      </c>
      <c r="D61" s="195"/>
      <c r="E61" s="195"/>
      <c r="F61" s="195"/>
      <c r="G61" s="195"/>
      <c r="H61" s="195"/>
      <c r="I61" s="195"/>
      <c r="J61" s="196"/>
    </row>
    <row r="62" spans="1:10" ht="33" customHeight="1" thickTop="1" x14ac:dyDescent="0.25">
      <c r="A62" s="192"/>
      <c r="B62" s="198"/>
      <c r="C62" s="189" t="s">
        <v>173</v>
      </c>
      <c r="D62" s="190"/>
      <c r="E62" s="181" t="s">
        <v>174</v>
      </c>
      <c r="F62" s="182"/>
      <c r="G62" s="183" t="s">
        <v>175</v>
      </c>
      <c r="H62" s="182"/>
      <c r="I62" s="183" t="s">
        <v>176</v>
      </c>
      <c r="J62" s="184"/>
    </row>
    <row r="63" spans="1:10" ht="37.5" customHeight="1" thickBot="1" x14ac:dyDescent="0.3">
      <c r="A63" s="193"/>
      <c r="B63" s="199"/>
      <c r="C63" s="15" t="s">
        <v>139</v>
      </c>
      <c r="D63" s="14" t="s">
        <v>178</v>
      </c>
      <c r="E63" s="15" t="s">
        <v>139</v>
      </c>
      <c r="F63" s="14" t="s">
        <v>152</v>
      </c>
      <c r="G63" s="15" t="s">
        <v>139</v>
      </c>
      <c r="H63" s="14" t="s">
        <v>152</v>
      </c>
      <c r="I63" s="15" t="s">
        <v>139</v>
      </c>
      <c r="J63" s="16" t="s">
        <v>4</v>
      </c>
    </row>
    <row r="64" spans="1:10" ht="15.75" thickTop="1" x14ac:dyDescent="0.25">
      <c r="A64" s="29" t="s">
        <v>64</v>
      </c>
      <c r="B64" s="28" t="s">
        <v>63</v>
      </c>
      <c r="C64" s="89">
        <v>10034.81</v>
      </c>
      <c r="D64" s="90">
        <v>8411.8799999999992</v>
      </c>
      <c r="E64" s="90">
        <v>19526.91</v>
      </c>
      <c r="F64" s="90">
        <v>22161.839999999997</v>
      </c>
      <c r="G64" s="90">
        <v>29174.260000000002</v>
      </c>
      <c r="H64" s="90">
        <v>35911.799999999996</v>
      </c>
      <c r="I64" s="90">
        <v>40245.050000000003</v>
      </c>
      <c r="J64" s="91">
        <v>54245.109999999993</v>
      </c>
    </row>
    <row r="65" spans="1:10" x14ac:dyDescent="0.25">
      <c r="A65" s="29" t="s">
        <v>66</v>
      </c>
      <c r="B65" s="28" t="s">
        <v>65</v>
      </c>
      <c r="C65" s="92">
        <v>835.19</v>
      </c>
      <c r="D65" s="93">
        <v>398.82</v>
      </c>
      <c r="E65" s="93">
        <v>1664.64</v>
      </c>
      <c r="F65" s="93">
        <v>1587.77</v>
      </c>
      <c r="G65" s="93">
        <v>2259.5700000000002</v>
      </c>
      <c r="H65" s="93">
        <v>2776.7200000000003</v>
      </c>
      <c r="I65" s="93">
        <v>3123.18</v>
      </c>
      <c r="J65" s="94">
        <v>4306.42</v>
      </c>
    </row>
    <row r="66" spans="1:10" x14ac:dyDescent="0.25">
      <c r="A66" s="29" t="s">
        <v>68</v>
      </c>
      <c r="B66" s="28" t="s">
        <v>67</v>
      </c>
      <c r="C66" s="95">
        <v>5173.93</v>
      </c>
      <c r="D66" s="96">
        <v>9632.74</v>
      </c>
      <c r="E66" s="96">
        <v>7604.23</v>
      </c>
      <c r="F66" s="96">
        <v>17772.43</v>
      </c>
      <c r="G66" s="96">
        <v>7883.0499999999993</v>
      </c>
      <c r="H66" s="96">
        <v>25912.120000000003</v>
      </c>
      <c r="I66" s="96">
        <v>17489.8</v>
      </c>
      <c r="J66" s="97">
        <v>34051.82</v>
      </c>
    </row>
    <row r="67" spans="1:10" x14ac:dyDescent="0.25">
      <c r="A67" s="29" t="s">
        <v>69</v>
      </c>
      <c r="B67" s="28" t="s">
        <v>14</v>
      </c>
      <c r="C67" s="92">
        <v>11123.21</v>
      </c>
      <c r="D67" s="93">
        <v>0</v>
      </c>
      <c r="E67" s="93">
        <v>11123.21</v>
      </c>
      <c r="F67" s="93">
        <v>1633.28</v>
      </c>
      <c r="G67" s="93">
        <v>36917.97</v>
      </c>
      <c r="H67" s="93">
        <v>3266.56</v>
      </c>
      <c r="I67" s="93">
        <v>64868.71</v>
      </c>
      <c r="J67" s="94">
        <v>4899.8599999999997</v>
      </c>
    </row>
    <row r="68" spans="1:10" x14ac:dyDescent="0.25">
      <c r="A68" s="29" t="s">
        <v>71</v>
      </c>
      <c r="B68" s="28" t="s">
        <v>70</v>
      </c>
      <c r="C68" s="92"/>
      <c r="D68" s="93"/>
      <c r="E68" s="93"/>
      <c r="F68" s="93"/>
      <c r="G68" s="93"/>
      <c r="H68" s="93"/>
      <c r="I68" s="93"/>
      <c r="J68" s="94"/>
    </row>
    <row r="69" spans="1:10" x14ac:dyDescent="0.25">
      <c r="A69" s="29" t="s">
        <v>72</v>
      </c>
      <c r="B69" s="28" t="s">
        <v>12</v>
      </c>
      <c r="C69" s="95"/>
      <c r="D69" s="96"/>
      <c r="E69" s="96"/>
      <c r="F69" s="96"/>
      <c r="G69" s="96"/>
      <c r="H69" s="96"/>
      <c r="I69" s="96"/>
      <c r="J69" s="97"/>
    </row>
    <row r="70" spans="1:10" x14ac:dyDescent="0.25">
      <c r="A70" s="29" t="s">
        <v>74</v>
      </c>
      <c r="B70" s="28" t="s">
        <v>73</v>
      </c>
      <c r="C70" s="95"/>
      <c r="D70" s="96">
        <v>0</v>
      </c>
      <c r="E70" s="96"/>
      <c r="F70" s="96">
        <v>250</v>
      </c>
      <c r="G70" s="96"/>
      <c r="H70" s="96">
        <v>250</v>
      </c>
      <c r="I70" s="96"/>
      <c r="J70" s="97">
        <v>500</v>
      </c>
    </row>
    <row r="71" spans="1:10" x14ac:dyDescent="0.25">
      <c r="A71" s="29" t="s">
        <v>76</v>
      </c>
      <c r="B71" s="28" t="s">
        <v>75</v>
      </c>
      <c r="C71" s="92"/>
      <c r="D71" s="93"/>
      <c r="E71" s="93"/>
      <c r="F71" s="93"/>
      <c r="G71" s="93"/>
      <c r="H71" s="93"/>
      <c r="I71" s="93"/>
      <c r="J71" s="94"/>
    </row>
    <row r="72" spans="1:10" x14ac:dyDescent="0.25">
      <c r="A72" s="29" t="s">
        <v>78</v>
      </c>
      <c r="B72" s="28" t="s">
        <v>77</v>
      </c>
      <c r="C72" s="92"/>
      <c r="D72" s="93"/>
      <c r="E72" s="93"/>
      <c r="F72" s="93"/>
      <c r="G72" s="93"/>
      <c r="H72" s="93"/>
      <c r="I72" s="93"/>
      <c r="J72" s="94"/>
    </row>
    <row r="73" spans="1:10" x14ac:dyDescent="0.25">
      <c r="A73" s="29" t="s">
        <v>80</v>
      </c>
      <c r="B73" s="28" t="s">
        <v>79</v>
      </c>
      <c r="C73" s="92"/>
      <c r="D73" s="93"/>
      <c r="E73" s="93"/>
      <c r="F73" s="93"/>
      <c r="G73" s="93"/>
      <c r="H73" s="93"/>
      <c r="I73" s="93"/>
      <c r="J73" s="94"/>
    </row>
    <row r="74" spans="1:10" x14ac:dyDescent="0.25">
      <c r="A74" s="31" t="s">
        <v>62</v>
      </c>
      <c r="B74" s="34" t="s">
        <v>127</v>
      </c>
      <c r="C74" s="98">
        <f>SUM(C64:C73)</f>
        <v>27167.14</v>
      </c>
      <c r="D74" s="99">
        <f t="shared" ref="D74:J74" si="10">SUM(D64:D73)</f>
        <v>18443.439999999999</v>
      </c>
      <c r="E74" s="99">
        <f t="shared" si="10"/>
        <v>39918.99</v>
      </c>
      <c r="F74" s="99">
        <f t="shared" si="10"/>
        <v>43405.319999999992</v>
      </c>
      <c r="G74" s="99">
        <f t="shared" si="10"/>
        <v>76234.850000000006</v>
      </c>
      <c r="H74" s="99">
        <f t="shared" si="10"/>
        <v>68117.2</v>
      </c>
      <c r="I74" s="99">
        <f t="shared" si="10"/>
        <v>125726.73999999999</v>
      </c>
      <c r="J74" s="100">
        <f t="shared" si="10"/>
        <v>98003.209999999992</v>
      </c>
    </row>
    <row r="75" spans="1:10" x14ac:dyDescent="0.25">
      <c r="A75" s="29" t="s">
        <v>83</v>
      </c>
      <c r="B75" s="28" t="s">
        <v>82</v>
      </c>
      <c r="C75" s="101"/>
      <c r="D75" s="102"/>
      <c r="E75" s="93"/>
      <c r="F75" s="93"/>
      <c r="G75" s="93"/>
      <c r="H75" s="93"/>
      <c r="I75" s="93"/>
      <c r="J75" s="94"/>
    </row>
    <row r="76" spans="1:10" x14ac:dyDescent="0.25">
      <c r="A76" s="29" t="s">
        <v>85</v>
      </c>
      <c r="B76" s="28" t="s">
        <v>84</v>
      </c>
      <c r="C76" s="95">
        <v>2970</v>
      </c>
      <c r="D76" s="96">
        <v>2600</v>
      </c>
      <c r="E76" s="96">
        <v>2970</v>
      </c>
      <c r="F76" s="96">
        <v>2600</v>
      </c>
      <c r="G76" s="96">
        <v>15139.5</v>
      </c>
      <c r="H76" s="96">
        <v>2600</v>
      </c>
      <c r="I76" s="96">
        <v>15139.5</v>
      </c>
      <c r="J76" s="97">
        <v>2600</v>
      </c>
    </row>
    <row r="77" spans="1:10" x14ac:dyDescent="0.25">
      <c r="A77" s="29" t="s">
        <v>86</v>
      </c>
      <c r="B77" s="28" t="s">
        <v>0</v>
      </c>
      <c r="C77" s="92">
        <v>67705.95</v>
      </c>
      <c r="D77" s="93"/>
      <c r="E77" s="93">
        <v>67705.95</v>
      </c>
      <c r="F77" s="93"/>
      <c r="G77" s="93">
        <v>67705.95</v>
      </c>
      <c r="H77" s="93"/>
      <c r="I77" s="93">
        <v>67705.95</v>
      </c>
      <c r="J77" s="94"/>
    </row>
    <row r="78" spans="1:10" x14ac:dyDescent="0.25">
      <c r="A78" s="29" t="s">
        <v>87</v>
      </c>
      <c r="B78" s="28" t="s">
        <v>1</v>
      </c>
      <c r="C78" s="92"/>
      <c r="D78" s="93"/>
      <c r="E78" s="93"/>
      <c r="F78" s="93"/>
      <c r="G78" s="93"/>
      <c r="H78" s="93"/>
      <c r="I78" s="93"/>
      <c r="J78" s="94"/>
    </row>
    <row r="79" spans="1:10" x14ac:dyDescent="0.25">
      <c r="A79" s="29" t="s">
        <v>89</v>
      </c>
      <c r="B79" s="28" t="s">
        <v>88</v>
      </c>
      <c r="C79" s="103"/>
      <c r="D79" s="104"/>
      <c r="E79" s="104"/>
      <c r="F79" s="104"/>
      <c r="G79" s="104"/>
      <c r="H79" s="104"/>
      <c r="I79" s="104"/>
      <c r="J79" s="105"/>
    </row>
    <row r="80" spans="1:10" x14ac:dyDescent="0.25">
      <c r="A80" s="31" t="s">
        <v>81</v>
      </c>
      <c r="B80" s="34" t="s">
        <v>126</v>
      </c>
      <c r="C80" s="98">
        <f>SUM(C75:C79)</f>
        <v>70675.95</v>
      </c>
      <c r="D80" s="99">
        <f t="shared" ref="D80:J80" si="11">SUM(D75:D79)</f>
        <v>2600</v>
      </c>
      <c r="E80" s="99">
        <f t="shared" si="11"/>
        <v>70675.95</v>
      </c>
      <c r="F80" s="99">
        <f t="shared" si="11"/>
        <v>2600</v>
      </c>
      <c r="G80" s="99">
        <f t="shared" si="11"/>
        <v>82845.45</v>
      </c>
      <c r="H80" s="99">
        <f t="shared" si="11"/>
        <v>2600</v>
      </c>
      <c r="I80" s="99">
        <f t="shared" si="11"/>
        <v>82845.45</v>
      </c>
      <c r="J80" s="100">
        <f t="shared" si="11"/>
        <v>2600</v>
      </c>
    </row>
    <row r="81" spans="1:10" x14ac:dyDescent="0.25">
      <c r="A81" s="29" t="s">
        <v>92</v>
      </c>
      <c r="B81" s="28" t="s">
        <v>91</v>
      </c>
      <c r="C81" s="106"/>
      <c r="D81" s="107"/>
      <c r="E81" s="107"/>
      <c r="F81" s="107"/>
      <c r="G81" s="107"/>
      <c r="H81" s="107"/>
      <c r="I81" s="107"/>
      <c r="J81" s="108"/>
    </row>
    <row r="82" spans="1:10" x14ac:dyDescent="0.25">
      <c r="A82" s="29" t="s">
        <v>94</v>
      </c>
      <c r="B82" s="28" t="s">
        <v>93</v>
      </c>
      <c r="C82" s="106"/>
      <c r="D82" s="107"/>
      <c r="E82" s="107"/>
      <c r="F82" s="107"/>
      <c r="G82" s="107"/>
      <c r="H82" s="107"/>
      <c r="I82" s="107"/>
      <c r="J82" s="108"/>
    </row>
    <row r="83" spans="1:10" x14ac:dyDescent="0.25">
      <c r="A83" s="29" t="s">
        <v>96</v>
      </c>
      <c r="B83" s="28" t="s">
        <v>95</v>
      </c>
      <c r="C83" s="106"/>
      <c r="D83" s="107"/>
      <c r="E83" s="107"/>
      <c r="F83" s="107"/>
      <c r="G83" s="107"/>
      <c r="H83" s="107"/>
      <c r="I83" s="107"/>
      <c r="J83" s="108"/>
    </row>
    <row r="84" spans="1:10" x14ac:dyDescent="0.25">
      <c r="A84" s="29" t="s">
        <v>98</v>
      </c>
      <c r="B84" s="28" t="s">
        <v>97</v>
      </c>
      <c r="C84" s="92"/>
      <c r="D84" s="93"/>
      <c r="E84" s="93"/>
      <c r="F84" s="93"/>
      <c r="G84" s="93"/>
      <c r="H84" s="93"/>
      <c r="I84" s="93"/>
      <c r="J84" s="94"/>
    </row>
    <row r="85" spans="1:10" x14ac:dyDescent="0.25">
      <c r="A85" s="31" t="s">
        <v>90</v>
      </c>
      <c r="B85" s="34" t="s">
        <v>125</v>
      </c>
      <c r="C85" s="98">
        <f>SUM(C81:C84)</f>
        <v>0</v>
      </c>
      <c r="D85" s="109">
        <f t="shared" ref="D85:J85" si="12">SUM(D81:D84)</f>
        <v>0</v>
      </c>
      <c r="E85" s="109">
        <f t="shared" si="12"/>
        <v>0</v>
      </c>
      <c r="F85" s="109">
        <f t="shared" si="12"/>
        <v>0</v>
      </c>
      <c r="G85" s="109">
        <f t="shared" si="12"/>
        <v>0</v>
      </c>
      <c r="H85" s="109">
        <f t="shared" si="12"/>
        <v>0</v>
      </c>
      <c r="I85" s="109">
        <f t="shared" si="12"/>
        <v>0</v>
      </c>
      <c r="J85" s="110">
        <f t="shared" si="12"/>
        <v>0</v>
      </c>
    </row>
    <row r="86" spans="1:10" x14ac:dyDescent="0.25">
      <c r="A86" s="29" t="s">
        <v>101</v>
      </c>
      <c r="B86" s="28" t="s">
        <v>100</v>
      </c>
      <c r="C86" s="106"/>
      <c r="D86" s="107"/>
      <c r="E86" s="107"/>
      <c r="F86" s="107"/>
      <c r="G86" s="107"/>
      <c r="H86" s="107"/>
      <c r="I86" s="107"/>
      <c r="J86" s="108"/>
    </row>
    <row r="87" spans="1:10" x14ac:dyDescent="0.25">
      <c r="A87" s="29" t="s">
        <v>103</v>
      </c>
      <c r="B87" s="28" t="s">
        <v>102</v>
      </c>
      <c r="C87" s="106"/>
      <c r="D87" s="107"/>
      <c r="E87" s="107"/>
      <c r="F87" s="107"/>
      <c r="G87" s="107"/>
      <c r="H87" s="107"/>
      <c r="I87" s="107"/>
      <c r="J87" s="108"/>
    </row>
    <row r="88" spans="1:10" x14ac:dyDescent="0.25">
      <c r="A88" s="29" t="s">
        <v>105</v>
      </c>
      <c r="B88" s="28" t="s">
        <v>104</v>
      </c>
      <c r="C88" s="106"/>
      <c r="D88" s="107"/>
      <c r="E88" s="107"/>
      <c r="F88" s="107"/>
      <c r="G88" s="107"/>
      <c r="H88" s="107"/>
      <c r="I88" s="107"/>
      <c r="J88" s="108"/>
    </row>
    <row r="89" spans="1:10" x14ac:dyDescent="0.25">
      <c r="A89" s="29" t="s">
        <v>107</v>
      </c>
      <c r="B89" s="28" t="s">
        <v>106</v>
      </c>
      <c r="C89" s="106"/>
      <c r="D89" s="107"/>
      <c r="E89" s="107"/>
      <c r="F89" s="107"/>
      <c r="G89" s="107"/>
      <c r="H89" s="107"/>
      <c r="I89" s="107"/>
      <c r="J89" s="108"/>
    </row>
    <row r="90" spans="1:10" x14ac:dyDescent="0.25">
      <c r="A90" s="29" t="s">
        <v>109</v>
      </c>
      <c r="B90" s="28" t="s">
        <v>108</v>
      </c>
      <c r="C90" s="106"/>
      <c r="D90" s="107"/>
      <c r="E90" s="107"/>
      <c r="F90" s="107"/>
      <c r="G90" s="107"/>
      <c r="H90" s="107"/>
      <c r="I90" s="107"/>
      <c r="J90" s="108"/>
    </row>
    <row r="91" spans="1:10" x14ac:dyDescent="0.25">
      <c r="A91" s="31" t="s">
        <v>99</v>
      </c>
      <c r="B91" s="34" t="s">
        <v>124</v>
      </c>
      <c r="C91" s="111">
        <f>SUM(C86:C90)</f>
        <v>0</v>
      </c>
      <c r="D91" s="109">
        <f t="shared" ref="D91:J91" si="13">SUM(D86:D90)</f>
        <v>0</v>
      </c>
      <c r="E91" s="109">
        <f t="shared" si="13"/>
        <v>0</v>
      </c>
      <c r="F91" s="109">
        <f t="shared" si="13"/>
        <v>0</v>
      </c>
      <c r="G91" s="109">
        <f t="shared" si="13"/>
        <v>0</v>
      </c>
      <c r="H91" s="109">
        <f t="shared" si="13"/>
        <v>0</v>
      </c>
      <c r="I91" s="109">
        <f t="shared" si="13"/>
        <v>0</v>
      </c>
      <c r="J91" s="110">
        <f t="shared" si="13"/>
        <v>0</v>
      </c>
    </row>
    <row r="92" spans="1:10" ht="30" x14ac:dyDescent="0.25">
      <c r="A92" s="31" t="s">
        <v>164</v>
      </c>
      <c r="B92" s="40" t="s">
        <v>128</v>
      </c>
      <c r="C92" s="112"/>
      <c r="D92" s="113"/>
      <c r="E92" s="113"/>
      <c r="F92" s="113"/>
      <c r="G92" s="113"/>
      <c r="H92" s="113"/>
      <c r="I92" s="113"/>
      <c r="J92" s="114"/>
    </row>
    <row r="93" spans="1:10" x14ac:dyDescent="0.25">
      <c r="A93" s="29" t="s">
        <v>112</v>
      </c>
      <c r="B93" s="28" t="s">
        <v>111</v>
      </c>
      <c r="C93" s="106">
        <v>17494.330000000002</v>
      </c>
      <c r="D93" s="107">
        <v>2222.64</v>
      </c>
      <c r="E93" s="107">
        <v>20932.73</v>
      </c>
      <c r="F93" s="107">
        <v>28537.919999999998</v>
      </c>
      <c r="G93" s="107">
        <v>25950.18</v>
      </c>
      <c r="H93" s="107">
        <v>54853.2</v>
      </c>
      <c r="I93" s="107">
        <v>27644.969999999998</v>
      </c>
      <c r="J93" s="108">
        <v>85067.29</v>
      </c>
    </row>
    <row r="94" spans="1:10" x14ac:dyDescent="0.25">
      <c r="A94" s="29" t="s">
        <v>114</v>
      </c>
      <c r="B94" s="28" t="s">
        <v>113</v>
      </c>
      <c r="C94" s="106">
        <v>961.52</v>
      </c>
      <c r="D94" s="107">
        <v>0</v>
      </c>
      <c r="E94" s="107">
        <v>961.52</v>
      </c>
      <c r="F94" s="107">
        <v>7990.8</v>
      </c>
      <c r="G94" s="107">
        <v>961.52</v>
      </c>
      <c r="H94" s="107">
        <v>15981.6</v>
      </c>
      <c r="I94" s="107">
        <v>1073.3499999999999</v>
      </c>
      <c r="J94" s="108">
        <v>23972.39</v>
      </c>
    </row>
    <row r="95" spans="1:10" ht="15.75" thickBot="1" x14ac:dyDescent="0.3">
      <c r="A95" s="31" t="s">
        <v>110</v>
      </c>
      <c r="B95" s="34" t="s">
        <v>123</v>
      </c>
      <c r="C95" s="115">
        <f>+C93+C94</f>
        <v>18455.850000000002</v>
      </c>
      <c r="D95" s="116">
        <f t="shared" ref="D95:J95" si="14">+D93+D94</f>
        <v>2222.64</v>
      </c>
      <c r="E95" s="116">
        <f t="shared" si="14"/>
        <v>21894.25</v>
      </c>
      <c r="F95" s="116">
        <f t="shared" si="14"/>
        <v>36528.720000000001</v>
      </c>
      <c r="G95" s="116">
        <f t="shared" si="14"/>
        <v>26911.7</v>
      </c>
      <c r="H95" s="116">
        <f t="shared" si="14"/>
        <v>70834.8</v>
      </c>
      <c r="I95" s="116">
        <f t="shared" si="14"/>
        <v>28718.319999999996</v>
      </c>
      <c r="J95" s="117">
        <f t="shared" si="14"/>
        <v>109039.67999999999</v>
      </c>
    </row>
    <row r="96" spans="1:10" ht="18.75" thickTop="1" thickBot="1" x14ac:dyDescent="0.3">
      <c r="A96" s="41" t="s">
        <v>137</v>
      </c>
      <c r="B96" s="37" t="s">
        <v>140</v>
      </c>
      <c r="C96" s="118"/>
      <c r="D96" s="119">
        <v>0</v>
      </c>
      <c r="E96" s="119"/>
      <c r="F96" s="119">
        <v>0</v>
      </c>
      <c r="G96" s="119"/>
      <c r="H96" s="119">
        <v>0</v>
      </c>
      <c r="I96" s="119"/>
      <c r="J96" s="120">
        <v>0</v>
      </c>
    </row>
    <row r="97" spans="1:10" ht="16.5" thickTop="1" thickBot="1" x14ac:dyDescent="0.3">
      <c r="A97" s="185" t="s">
        <v>132</v>
      </c>
      <c r="B97" s="186"/>
      <c r="C97" s="121">
        <f>+C96+C95+C92+C91+C85+C80+C74</f>
        <v>116298.94</v>
      </c>
      <c r="D97" s="122">
        <f t="shared" ref="D97:J97" si="15">+D96+D95+D92+D91+D85+D80+D74</f>
        <v>23266.079999999998</v>
      </c>
      <c r="E97" s="122">
        <f t="shared" si="15"/>
        <v>132489.19</v>
      </c>
      <c r="F97" s="122">
        <f t="shared" si="15"/>
        <v>82534.039999999994</v>
      </c>
      <c r="G97" s="122">
        <f t="shared" si="15"/>
        <v>185992</v>
      </c>
      <c r="H97" s="122">
        <f t="shared" si="15"/>
        <v>141552</v>
      </c>
      <c r="I97" s="122">
        <f t="shared" si="15"/>
        <v>237290.50999999998</v>
      </c>
      <c r="J97" s="123">
        <f t="shared" si="15"/>
        <v>209642.88999999998</v>
      </c>
    </row>
    <row r="98" spans="1:10" ht="16.5" thickTop="1" thickBot="1" x14ac:dyDescent="0.3">
      <c r="A98" s="185" t="s">
        <v>158</v>
      </c>
      <c r="B98" s="186"/>
      <c r="C98" s="2"/>
      <c r="D98" s="86">
        <v>0</v>
      </c>
      <c r="E98" s="3"/>
      <c r="F98" s="86">
        <v>0</v>
      </c>
      <c r="G98" s="3"/>
      <c r="H98" s="86">
        <v>0</v>
      </c>
      <c r="I98" s="3"/>
      <c r="J98" s="88">
        <v>0</v>
      </c>
    </row>
    <row r="99" spans="1:10" ht="16.5" thickTop="1" thickBot="1" x14ac:dyDescent="0.3">
      <c r="A99" s="17"/>
      <c r="B99" s="42"/>
      <c r="C99" s="43"/>
      <c r="D99" s="43"/>
      <c r="E99" s="43"/>
      <c r="F99" s="43"/>
      <c r="G99" s="43"/>
      <c r="H99" s="43"/>
      <c r="I99" s="43"/>
      <c r="J99" s="44"/>
    </row>
    <row r="100" spans="1:10" ht="16.5" thickTop="1" thickBot="1" x14ac:dyDescent="0.3">
      <c r="A100" s="45"/>
      <c r="B100" s="46" t="s">
        <v>129</v>
      </c>
      <c r="C100" s="122">
        <f>+C58-C97</f>
        <v>49717.979999999981</v>
      </c>
      <c r="D100" s="122">
        <f t="shared" ref="D100:J100" si="16">+D58-D97</f>
        <v>855.57000000000335</v>
      </c>
      <c r="E100" s="122">
        <f t="shared" si="16"/>
        <v>48347.359999999986</v>
      </c>
      <c r="F100" s="122">
        <f t="shared" si="16"/>
        <v>97450.380000000019</v>
      </c>
      <c r="G100" s="122">
        <f t="shared" si="16"/>
        <v>66421.049999999988</v>
      </c>
      <c r="H100" s="122">
        <f t="shared" si="16"/>
        <v>113245.41999999998</v>
      </c>
      <c r="I100" s="122">
        <f t="shared" si="16"/>
        <v>89504.270000000048</v>
      </c>
      <c r="J100" s="123">
        <f t="shared" si="16"/>
        <v>123200.33000000005</v>
      </c>
    </row>
    <row r="101" spans="1:10" s="23" customFormat="1" ht="16.5" thickTop="1" thickBot="1" x14ac:dyDescent="0.25">
      <c r="A101" s="45"/>
      <c r="B101" s="46" t="s">
        <v>159</v>
      </c>
      <c r="C101" s="4"/>
      <c r="D101" s="126">
        <f>+D59-D98</f>
        <v>0</v>
      </c>
      <c r="E101" s="5"/>
      <c r="F101" s="126">
        <f>+F59-F98</f>
        <v>0</v>
      </c>
      <c r="G101" s="5"/>
      <c r="H101" s="126">
        <f>+H59-H98</f>
        <v>0</v>
      </c>
      <c r="I101" s="5"/>
      <c r="J101" s="124">
        <f>+J59-J98</f>
        <v>0</v>
      </c>
    </row>
    <row r="102" spans="1:10" s="23" customFormat="1" ht="16.5" thickTop="1" thickBot="1" x14ac:dyDescent="0.3">
      <c r="A102" s="47"/>
      <c r="B102" s="46" t="s">
        <v>134</v>
      </c>
      <c r="C102" s="122">
        <v>0</v>
      </c>
      <c r="D102" s="122">
        <f t="shared" ref="D102:J102" si="17">IF(D100&lt;0,-D100,0)</f>
        <v>0</v>
      </c>
      <c r="E102" s="122">
        <v>0</v>
      </c>
      <c r="F102" s="122">
        <f t="shared" si="17"/>
        <v>0</v>
      </c>
      <c r="G102" s="122">
        <v>0</v>
      </c>
      <c r="H102" s="122">
        <f t="shared" si="17"/>
        <v>0</v>
      </c>
      <c r="I102" s="122">
        <v>0</v>
      </c>
      <c r="J102" s="125">
        <f t="shared" si="17"/>
        <v>0</v>
      </c>
    </row>
    <row r="103" spans="1:10" s="6" customFormat="1" ht="21" customHeight="1" thickTop="1" x14ac:dyDescent="0.2">
      <c r="A103" s="187" t="s">
        <v>145</v>
      </c>
      <c r="B103" s="187"/>
      <c r="C103" s="187"/>
      <c r="D103" s="187"/>
      <c r="E103" s="187"/>
      <c r="F103" s="187"/>
      <c r="G103" s="187"/>
      <c r="H103" s="187"/>
      <c r="I103" s="187"/>
      <c r="J103" s="187"/>
    </row>
    <row r="104" spans="1:10" s="6" customFormat="1" ht="21" customHeight="1" x14ac:dyDescent="0.2">
      <c r="A104" s="188" t="s">
        <v>147</v>
      </c>
      <c r="B104" s="188"/>
      <c r="C104" s="188"/>
      <c r="D104" s="188"/>
      <c r="E104" s="188"/>
      <c r="F104" s="188"/>
      <c r="G104" s="188"/>
      <c r="H104" s="188"/>
      <c r="I104" s="188"/>
      <c r="J104" s="188"/>
    </row>
    <row r="105" spans="1:10" s="6" customFormat="1" ht="21" customHeight="1" x14ac:dyDescent="0.2">
      <c r="A105" s="175" t="s">
        <v>163</v>
      </c>
      <c r="B105" s="175"/>
      <c r="C105" s="175"/>
      <c r="D105" s="175"/>
      <c r="E105" s="175"/>
      <c r="F105" s="175"/>
      <c r="G105" s="175"/>
      <c r="H105" s="175"/>
      <c r="I105" s="175"/>
      <c r="J105" s="175"/>
    </row>
  </sheetData>
  <sheetProtection algorithmName="SHA-512" hashValue="fYLTL9WYET9Iq/kbfsRFlWg5BV/3AALNMBNHEWeGlD1U2UVfmAclRXmjzE7AQWIlrFOYEEiTV+xW+O1SYpJOCA==" saltValue="QJl/YzayUTNFpETgcPx3tQ==" spinCount="100000" sheet="1" objects="1" scenarios="1"/>
  <mergeCells count="31">
    <mergeCell ref="A3:J3"/>
    <mergeCell ref="A4:J4"/>
    <mergeCell ref="A7:J7"/>
    <mergeCell ref="A9:J9"/>
    <mergeCell ref="C61:J61"/>
    <mergeCell ref="B61:B63"/>
    <mergeCell ref="A56:B56"/>
    <mergeCell ref="A5:J5"/>
    <mergeCell ref="B11:B13"/>
    <mergeCell ref="C12:D12"/>
    <mergeCell ref="A57:B57"/>
    <mergeCell ref="A58:B58"/>
    <mergeCell ref="A59:B59"/>
    <mergeCell ref="A8:J8"/>
    <mergeCell ref="A11:A13"/>
    <mergeCell ref="A105:J105"/>
    <mergeCell ref="C11:J11"/>
    <mergeCell ref="A6:J6"/>
    <mergeCell ref="B1:J2"/>
    <mergeCell ref="E12:F12"/>
    <mergeCell ref="G12:H12"/>
    <mergeCell ref="I12:J12"/>
    <mergeCell ref="A97:B97"/>
    <mergeCell ref="A98:B98"/>
    <mergeCell ref="A103:J103"/>
    <mergeCell ref="A104:J104"/>
    <mergeCell ref="C62:D62"/>
    <mergeCell ref="E62:F62"/>
    <mergeCell ref="G62:H62"/>
    <mergeCell ref="I62:J62"/>
    <mergeCell ref="A61:A63"/>
  </mergeCells>
  <pageMargins left="0.31496062992126" right="0.118110236220472" top="0.15748031496063" bottom="0" header="0" footer="0"/>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1"/>
  <sheetViews>
    <sheetView showGridLines="0" tabSelected="1" zoomScale="85" zoomScaleNormal="85" workbookViewId="0">
      <selection activeCell="C17" sqref="C17"/>
    </sheetView>
  </sheetViews>
  <sheetFormatPr defaultColWidth="12.5703125" defaultRowHeight="15" customHeight="1" x14ac:dyDescent="0.25"/>
  <cols>
    <col min="1" max="1" width="15.7109375" style="6" customWidth="1"/>
    <col min="2" max="2" width="65.85546875" style="6" customWidth="1"/>
    <col min="3" max="3" width="37.140625" style="6" customWidth="1"/>
    <col min="4" max="4" width="35.42578125" style="6" bestFit="1" customWidth="1"/>
    <col min="5" max="5" width="34.85546875" style="6" bestFit="1" customWidth="1"/>
    <col min="6" max="6" width="14" style="6" bestFit="1" customWidth="1"/>
    <col min="7" max="7" width="20.85546875" style="7" customWidth="1"/>
    <col min="8" max="8" width="22" style="7" customWidth="1"/>
    <col min="9" max="9" width="20.140625" style="7" customWidth="1"/>
    <col min="10" max="10" width="21.85546875" style="7" customWidth="1"/>
    <col min="11" max="11" width="19.85546875" style="7" customWidth="1"/>
    <col min="12" max="12" width="23" style="7" customWidth="1"/>
    <col min="13" max="13" width="21.7109375" style="7" customWidth="1"/>
    <col min="14" max="14" width="23.5703125" style="7" customWidth="1"/>
    <col min="15" max="16384" width="12.5703125" style="7"/>
  </cols>
  <sheetData>
    <row r="1" spans="1:14" ht="53.45" customHeight="1" x14ac:dyDescent="0.25">
      <c r="A1" s="134"/>
      <c r="B1" s="180" t="s">
        <v>142</v>
      </c>
      <c r="C1" s="180"/>
      <c r="D1" s="180"/>
      <c r="E1" s="180"/>
      <c r="F1" s="180"/>
      <c r="G1" s="180"/>
      <c r="H1" s="180"/>
      <c r="I1" s="180"/>
      <c r="J1" s="180"/>
      <c r="K1" s="180"/>
      <c r="L1" s="180"/>
      <c r="M1" s="180"/>
      <c r="N1" s="180"/>
    </row>
    <row r="2" spans="1:14" ht="16.5" customHeight="1" x14ac:dyDescent="0.25">
      <c r="B2" s="180"/>
      <c r="C2" s="180"/>
      <c r="D2" s="180"/>
      <c r="E2" s="180"/>
      <c r="F2" s="180"/>
      <c r="G2" s="180"/>
      <c r="H2" s="180"/>
      <c r="I2" s="180"/>
      <c r="J2" s="180"/>
      <c r="K2" s="180"/>
      <c r="L2" s="180"/>
      <c r="M2" s="180"/>
      <c r="N2" s="180"/>
    </row>
    <row r="3" spans="1:14" s="23" customFormat="1" ht="30" customHeight="1" x14ac:dyDescent="0.2">
      <c r="A3" s="179" t="s">
        <v>141</v>
      </c>
      <c r="B3" s="179"/>
      <c r="C3" s="179"/>
      <c r="D3" s="179"/>
      <c r="E3" s="179"/>
      <c r="F3" s="179"/>
      <c r="G3" s="179"/>
      <c r="H3" s="179"/>
      <c r="I3" s="179"/>
      <c r="J3" s="179"/>
      <c r="K3" s="179"/>
      <c r="L3" s="179"/>
      <c r="M3" s="179"/>
      <c r="N3" s="179"/>
    </row>
    <row r="4" spans="1:14" s="23" customFormat="1" ht="15" customHeight="1" x14ac:dyDescent="0.2">
      <c r="A4" s="179" t="s">
        <v>146</v>
      </c>
      <c r="B4" s="179"/>
      <c r="C4" s="179"/>
      <c r="D4" s="179"/>
      <c r="E4" s="179"/>
      <c r="F4" s="179"/>
      <c r="G4" s="179"/>
      <c r="H4" s="179"/>
      <c r="I4" s="179"/>
      <c r="J4" s="179"/>
      <c r="K4" s="179"/>
      <c r="L4" s="179"/>
      <c r="M4" s="179"/>
      <c r="N4" s="179"/>
    </row>
    <row r="5" spans="1:14" s="23" customFormat="1" ht="15" customHeight="1" x14ac:dyDescent="0.2">
      <c r="A5" s="194" t="s">
        <v>160</v>
      </c>
      <c r="B5" s="194"/>
      <c r="C5" s="194"/>
      <c r="D5" s="194"/>
      <c r="E5" s="194"/>
      <c r="F5" s="194"/>
      <c r="G5" s="194"/>
      <c r="H5" s="194"/>
      <c r="I5" s="194"/>
      <c r="J5" s="194"/>
      <c r="K5" s="194"/>
      <c r="L5" s="194"/>
      <c r="M5" s="194"/>
      <c r="N5" s="194"/>
    </row>
    <row r="6" spans="1:14" s="23" customFormat="1" ht="15" customHeight="1" x14ac:dyDescent="0.2">
      <c r="A6" s="179" t="s">
        <v>161</v>
      </c>
      <c r="B6" s="179"/>
      <c r="C6" s="179"/>
      <c r="D6" s="179"/>
      <c r="E6" s="179"/>
      <c r="F6" s="179"/>
      <c r="G6" s="179"/>
      <c r="H6" s="179"/>
      <c r="I6" s="179"/>
      <c r="J6" s="179"/>
      <c r="K6" s="179"/>
      <c r="L6" s="179"/>
      <c r="M6" s="179"/>
      <c r="N6" s="179"/>
    </row>
    <row r="7" spans="1:14" s="23" customFormat="1" ht="65.099999999999994" customHeight="1" x14ac:dyDescent="0.2">
      <c r="A7" s="179" t="s">
        <v>149</v>
      </c>
      <c r="B7" s="179"/>
      <c r="C7" s="179"/>
      <c r="D7" s="179"/>
      <c r="E7" s="179"/>
      <c r="F7" s="179"/>
      <c r="G7" s="179"/>
      <c r="H7" s="179"/>
      <c r="I7" s="179"/>
      <c r="J7" s="179"/>
      <c r="K7" s="179"/>
      <c r="L7" s="179"/>
      <c r="M7" s="179"/>
      <c r="N7" s="179"/>
    </row>
    <row r="8" spans="1:14" s="23" customFormat="1" ht="15" customHeight="1" x14ac:dyDescent="0.2">
      <c r="A8" s="179" t="s">
        <v>148</v>
      </c>
      <c r="B8" s="179"/>
      <c r="C8" s="179"/>
      <c r="D8" s="179"/>
      <c r="E8" s="179"/>
      <c r="F8" s="179"/>
      <c r="G8" s="179"/>
      <c r="H8" s="179"/>
      <c r="I8" s="179"/>
      <c r="J8" s="179"/>
      <c r="K8" s="179"/>
      <c r="L8" s="179"/>
      <c r="M8" s="179"/>
      <c r="N8" s="179"/>
    </row>
    <row r="9" spans="1:14" s="23" customFormat="1" ht="15" customHeight="1" x14ac:dyDescent="0.2">
      <c r="A9" s="194" t="s">
        <v>162</v>
      </c>
      <c r="B9" s="194"/>
      <c r="C9" s="194"/>
      <c r="D9" s="194"/>
      <c r="E9" s="194"/>
      <c r="F9" s="194"/>
      <c r="G9" s="194"/>
      <c r="H9" s="194"/>
      <c r="I9" s="194"/>
      <c r="J9" s="194"/>
      <c r="K9" s="194"/>
      <c r="L9" s="194"/>
      <c r="M9" s="194"/>
      <c r="N9" s="194"/>
    </row>
    <row r="10" spans="1:14" s="10" customFormat="1" ht="18.75" customHeight="1" thickBot="1" x14ac:dyDescent="0.3">
      <c r="A10" s="8"/>
      <c r="B10" s="9"/>
      <c r="C10" s="9"/>
      <c r="D10" s="9"/>
      <c r="E10" s="9"/>
      <c r="F10" s="9"/>
      <c r="G10" s="9"/>
      <c r="H10" s="9"/>
      <c r="I10" s="9"/>
      <c r="J10" s="9"/>
      <c r="K10" s="9"/>
      <c r="L10" s="9"/>
      <c r="M10" s="9"/>
      <c r="N10" s="9"/>
    </row>
    <row r="11" spans="1:14" ht="15.6" customHeight="1" thickTop="1" thickBot="1" x14ac:dyDescent="0.3">
      <c r="A11" s="197" t="s">
        <v>130</v>
      </c>
      <c r="B11" s="202" t="s">
        <v>131</v>
      </c>
      <c r="C11" s="202" t="s">
        <v>165</v>
      </c>
      <c r="D11" s="202" t="s">
        <v>166</v>
      </c>
      <c r="E11" s="202" t="s">
        <v>167</v>
      </c>
      <c r="F11" s="202" t="s">
        <v>168</v>
      </c>
      <c r="G11" s="176" t="s">
        <v>3</v>
      </c>
      <c r="H11" s="177"/>
      <c r="I11" s="177"/>
      <c r="J11" s="177"/>
      <c r="K11" s="177"/>
      <c r="L11" s="177"/>
      <c r="M11" s="177"/>
      <c r="N11" s="178"/>
    </row>
    <row r="12" spans="1:14" ht="33" customHeight="1" thickTop="1" thickBot="1" x14ac:dyDescent="0.3">
      <c r="A12" s="206"/>
      <c r="B12" s="198"/>
      <c r="C12" s="198"/>
      <c r="D12" s="198"/>
      <c r="E12" s="198"/>
      <c r="F12" s="198"/>
      <c r="G12" s="204" t="s">
        <v>173</v>
      </c>
      <c r="H12" s="205"/>
      <c r="I12" s="181" t="s">
        <v>174</v>
      </c>
      <c r="J12" s="182"/>
      <c r="K12" s="183" t="s">
        <v>175</v>
      </c>
      <c r="L12" s="182"/>
      <c r="M12" s="183" t="s">
        <v>176</v>
      </c>
      <c r="N12" s="184"/>
    </row>
    <row r="13" spans="1:14" ht="37.5" customHeight="1" thickTop="1" thickBot="1" x14ac:dyDescent="0.3">
      <c r="A13" s="207"/>
      <c r="B13" s="203"/>
      <c r="C13" s="203"/>
      <c r="D13" s="203"/>
      <c r="E13" s="203"/>
      <c r="F13" s="203"/>
      <c r="G13" s="11" t="s">
        <v>139</v>
      </c>
      <c r="H13" s="12" t="s">
        <v>177</v>
      </c>
      <c r="I13" s="13" t="s">
        <v>139</v>
      </c>
      <c r="J13" s="14" t="s">
        <v>152</v>
      </c>
      <c r="K13" s="15" t="s">
        <v>139</v>
      </c>
      <c r="L13" s="14" t="s">
        <v>152</v>
      </c>
      <c r="M13" s="15" t="s">
        <v>139</v>
      </c>
      <c r="N13" s="16" t="s">
        <v>4</v>
      </c>
    </row>
    <row r="14" spans="1:14" s="20" customFormat="1" ht="19.5" customHeight="1" thickTop="1" thickBot="1" x14ac:dyDescent="0.25">
      <c r="A14" s="17"/>
      <c r="B14" s="18" t="s">
        <v>138</v>
      </c>
      <c r="C14" s="18"/>
      <c r="D14" s="18"/>
      <c r="E14" s="18"/>
      <c r="F14" s="18"/>
      <c r="G14" s="48">
        <v>86509.48</v>
      </c>
      <c r="H14" s="49">
        <v>19243.09</v>
      </c>
      <c r="I14" s="19"/>
      <c r="J14" s="19"/>
      <c r="K14" s="19"/>
      <c r="L14" s="19"/>
      <c r="M14" s="19"/>
      <c r="N14" s="19"/>
    </row>
    <row r="15" spans="1:14" s="23" customFormat="1" ht="16.5" thickTop="1" thickBot="1" x14ac:dyDescent="0.25">
      <c r="A15" s="17"/>
      <c r="B15" s="21" t="s">
        <v>153</v>
      </c>
      <c r="C15" s="21"/>
      <c r="D15" s="21"/>
      <c r="E15" s="21"/>
      <c r="F15" s="21"/>
      <c r="G15" s="1"/>
      <c r="H15" s="49">
        <v>0</v>
      </c>
      <c r="I15" s="22"/>
      <c r="J15" s="22"/>
      <c r="K15" s="22"/>
      <c r="L15" s="22"/>
      <c r="M15" s="22"/>
      <c r="N15" s="22"/>
    </row>
    <row r="16" spans="1:14" s="23" customFormat="1" ht="16.5" thickTop="1" thickBot="1" x14ac:dyDescent="0.25">
      <c r="A16" s="17"/>
      <c r="B16" s="24"/>
      <c r="C16" s="24"/>
      <c r="D16" s="24"/>
      <c r="E16" s="24"/>
      <c r="F16" s="24"/>
      <c r="G16" s="25"/>
      <c r="H16" s="25"/>
      <c r="I16" s="26"/>
      <c r="J16" s="26"/>
      <c r="K16" s="26"/>
      <c r="L16" s="26"/>
      <c r="M16" s="26"/>
      <c r="N16" s="26"/>
    </row>
    <row r="17" spans="1:14" s="23" customFormat="1" ht="15.75" thickTop="1" x14ac:dyDescent="0.25">
      <c r="A17" s="135" t="s">
        <v>7</v>
      </c>
      <c r="B17" s="136" t="s">
        <v>6</v>
      </c>
      <c r="C17" s="137"/>
      <c r="D17" s="137"/>
      <c r="E17" s="137"/>
      <c r="F17" s="138"/>
      <c r="G17" s="50"/>
      <c r="H17" s="51"/>
      <c r="I17" s="51"/>
      <c r="J17" s="51"/>
      <c r="K17" s="51"/>
      <c r="L17" s="51"/>
      <c r="M17" s="51"/>
      <c r="N17" s="52"/>
    </row>
    <row r="18" spans="1:14" x14ac:dyDescent="0.25">
      <c r="A18" s="139" t="s">
        <v>13</v>
      </c>
      <c r="B18" s="136" t="s">
        <v>12</v>
      </c>
      <c r="C18" s="140"/>
      <c r="D18" s="140"/>
      <c r="E18" s="140"/>
      <c r="F18" s="141"/>
      <c r="G18" s="57"/>
      <c r="H18" s="59"/>
      <c r="I18" s="59"/>
      <c r="J18" s="59"/>
      <c r="K18" s="59"/>
      <c r="L18" s="59"/>
      <c r="M18" s="59"/>
      <c r="N18" s="60"/>
    </row>
    <row r="19" spans="1:14" ht="30" x14ac:dyDescent="0.25">
      <c r="A19" s="142" t="s">
        <v>5</v>
      </c>
      <c r="B19" s="143" t="s">
        <v>136</v>
      </c>
      <c r="C19" s="140"/>
      <c r="D19" s="140"/>
      <c r="E19" s="140"/>
      <c r="F19" s="141"/>
      <c r="G19" s="61">
        <f t="shared" ref="G19:N19" si="0">+G17+G18</f>
        <v>0</v>
      </c>
      <c r="H19" s="62">
        <f t="shared" si="0"/>
        <v>0</v>
      </c>
      <c r="I19" s="62">
        <f t="shared" si="0"/>
        <v>0</v>
      </c>
      <c r="J19" s="62">
        <f t="shared" si="0"/>
        <v>0</v>
      </c>
      <c r="K19" s="62">
        <f t="shared" si="0"/>
        <v>0</v>
      </c>
      <c r="L19" s="62">
        <f t="shared" si="0"/>
        <v>0</v>
      </c>
      <c r="M19" s="62">
        <f t="shared" si="0"/>
        <v>0</v>
      </c>
      <c r="N19" s="63">
        <f t="shared" si="0"/>
        <v>0</v>
      </c>
    </row>
    <row r="20" spans="1:14" s="33" customFormat="1" x14ac:dyDescent="0.25">
      <c r="A20" s="139" t="s">
        <v>169</v>
      </c>
      <c r="B20" s="136" t="s">
        <v>14</v>
      </c>
      <c r="C20" s="140"/>
      <c r="D20" s="140"/>
      <c r="E20" s="140"/>
      <c r="F20" s="141"/>
      <c r="G20" s="64">
        <v>21615.010000000002</v>
      </c>
      <c r="H20" s="66">
        <f>SUM(H21:H26)</f>
        <v>386.25</v>
      </c>
      <c r="I20" s="66">
        <v>25683.760000000002</v>
      </c>
      <c r="J20" s="66">
        <f>SUM(J21:J26)</f>
        <v>27918.639999999999</v>
      </c>
      <c r="K20" s="66">
        <v>84331.9</v>
      </c>
      <c r="L20" s="66">
        <f>SUM(L21:L26)</f>
        <v>55451.03</v>
      </c>
      <c r="M20" s="66">
        <v>110403.70000000001</v>
      </c>
      <c r="N20" s="68">
        <f>SUM(N21:N26)</f>
        <v>82983.45</v>
      </c>
    </row>
    <row r="21" spans="1:14" s="33" customFormat="1" ht="25.5" x14ac:dyDescent="0.25">
      <c r="A21" s="139"/>
      <c r="B21" s="136"/>
      <c r="C21" s="140" t="s">
        <v>179</v>
      </c>
      <c r="D21" s="140" t="s">
        <v>180</v>
      </c>
      <c r="E21" s="140" t="s">
        <v>181</v>
      </c>
      <c r="F21" s="141" t="s">
        <v>182</v>
      </c>
      <c r="G21" s="216"/>
      <c r="H21" s="217">
        <v>0</v>
      </c>
      <c r="I21" s="217"/>
      <c r="J21" s="217">
        <v>158.30000000000001</v>
      </c>
      <c r="K21" s="217"/>
      <c r="L21" s="217">
        <v>316.60000000000002</v>
      </c>
      <c r="M21" s="217"/>
      <c r="N21" s="218">
        <v>474.91</v>
      </c>
    </row>
    <row r="22" spans="1:14" s="33" customFormat="1" ht="25.5" x14ac:dyDescent="0.25">
      <c r="A22" s="139"/>
      <c r="B22" s="136"/>
      <c r="C22" s="224" t="s">
        <v>183</v>
      </c>
      <c r="D22" s="224" t="s">
        <v>180</v>
      </c>
      <c r="E22" s="224" t="s">
        <v>181</v>
      </c>
      <c r="F22" s="225" t="s">
        <v>182</v>
      </c>
      <c r="G22" s="226"/>
      <c r="H22" s="227">
        <v>0</v>
      </c>
      <c r="I22" s="227"/>
      <c r="J22" s="227">
        <v>1131.51</v>
      </c>
      <c r="K22" s="227"/>
      <c r="L22" s="227">
        <v>2263.02</v>
      </c>
      <c r="M22" s="227"/>
      <c r="N22" s="228">
        <v>3394.5299999999997</v>
      </c>
    </row>
    <row r="23" spans="1:14" s="33" customFormat="1" ht="38.25" x14ac:dyDescent="0.25">
      <c r="A23" s="139"/>
      <c r="B23" s="136"/>
      <c r="C23" s="224" t="s">
        <v>184</v>
      </c>
      <c r="D23" s="224" t="s">
        <v>180</v>
      </c>
      <c r="E23" s="224" t="s">
        <v>185</v>
      </c>
      <c r="F23" s="225" t="s">
        <v>182</v>
      </c>
      <c r="G23" s="226"/>
      <c r="H23" s="227">
        <v>0</v>
      </c>
      <c r="I23" s="227"/>
      <c r="J23" s="227">
        <v>24401.17</v>
      </c>
      <c r="K23" s="227"/>
      <c r="L23" s="227">
        <v>48802.34</v>
      </c>
      <c r="M23" s="227"/>
      <c r="N23" s="228">
        <v>73203.509999999995</v>
      </c>
    </row>
    <row r="24" spans="1:14" s="33" customFormat="1" ht="25.5" x14ac:dyDescent="0.25">
      <c r="A24" s="139"/>
      <c r="B24" s="136"/>
      <c r="C24" s="224" t="s">
        <v>186</v>
      </c>
      <c r="D24" s="224" t="s">
        <v>180</v>
      </c>
      <c r="E24" s="224" t="s">
        <v>185</v>
      </c>
      <c r="F24" s="225" t="s">
        <v>182</v>
      </c>
      <c r="G24" s="226"/>
      <c r="H24" s="227">
        <v>0</v>
      </c>
      <c r="I24" s="227"/>
      <c r="J24" s="227">
        <v>303.5</v>
      </c>
      <c r="K24" s="227"/>
      <c r="L24" s="227">
        <v>607</v>
      </c>
      <c r="M24" s="227"/>
      <c r="N24" s="228">
        <v>910.5</v>
      </c>
    </row>
    <row r="25" spans="1:14" s="33" customFormat="1" ht="38.25" x14ac:dyDescent="0.25">
      <c r="A25" s="139"/>
      <c r="B25" s="136"/>
      <c r="C25" s="224" t="s">
        <v>187</v>
      </c>
      <c r="D25" s="224" t="s">
        <v>180</v>
      </c>
      <c r="E25" s="224" t="s">
        <v>185</v>
      </c>
      <c r="F25" s="225" t="s">
        <v>182</v>
      </c>
      <c r="G25" s="226"/>
      <c r="H25" s="227">
        <v>0</v>
      </c>
      <c r="I25" s="227"/>
      <c r="J25" s="227">
        <v>333.33</v>
      </c>
      <c r="K25" s="227"/>
      <c r="L25" s="227">
        <v>666.66</v>
      </c>
      <c r="M25" s="227"/>
      <c r="N25" s="228">
        <v>1000</v>
      </c>
    </row>
    <row r="26" spans="1:14" s="33" customFormat="1" ht="38.25" x14ac:dyDescent="0.25">
      <c r="A26" s="139"/>
      <c r="B26" s="136"/>
      <c r="C26" s="219" t="s">
        <v>188</v>
      </c>
      <c r="D26" s="219" t="s">
        <v>180</v>
      </c>
      <c r="E26" s="219" t="s">
        <v>185</v>
      </c>
      <c r="F26" s="220" t="s">
        <v>182</v>
      </c>
      <c r="G26" s="221"/>
      <c r="H26" s="222">
        <v>386.25</v>
      </c>
      <c r="I26" s="222"/>
      <c r="J26" s="222">
        <v>1590.83</v>
      </c>
      <c r="K26" s="222"/>
      <c r="L26" s="222">
        <v>2795.41</v>
      </c>
      <c r="M26" s="222"/>
      <c r="N26" s="223">
        <v>4000</v>
      </c>
    </row>
    <row r="27" spans="1:14" x14ac:dyDescent="0.25">
      <c r="A27" s="142" t="s">
        <v>15</v>
      </c>
      <c r="B27" s="144" t="s">
        <v>135</v>
      </c>
      <c r="C27" s="140"/>
      <c r="D27" s="140"/>
      <c r="E27" s="140"/>
      <c r="F27" s="141"/>
      <c r="G27" s="208">
        <f>+G20</f>
        <v>21615.010000000002</v>
      </c>
      <c r="H27" s="209">
        <f>+H20</f>
        <v>386.25</v>
      </c>
      <c r="I27" s="209">
        <f t="shared" ref="I27:N27" si="1">+I20</f>
        <v>25683.760000000002</v>
      </c>
      <c r="J27" s="209">
        <f t="shared" si="1"/>
        <v>27918.639999999999</v>
      </c>
      <c r="K27" s="209">
        <f t="shared" si="1"/>
        <v>84331.9</v>
      </c>
      <c r="L27" s="209">
        <f t="shared" si="1"/>
        <v>55451.03</v>
      </c>
      <c r="M27" s="209">
        <f t="shared" si="1"/>
        <v>110403.70000000001</v>
      </c>
      <c r="N27" s="210">
        <f t="shared" si="1"/>
        <v>82983.45</v>
      </c>
    </row>
    <row r="28" spans="1:14" x14ac:dyDescent="0.25">
      <c r="A28" s="139" t="s">
        <v>22</v>
      </c>
      <c r="B28" s="145" t="s">
        <v>21</v>
      </c>
      <c r="C28" s="140"/>
      <c r="D28" s="140"/>
      <c r="E28" s="140"/>
      <c r="F28" s="141"/>
      <c r="G28" s="64">
        <v>676.75</v>
      </c>
      <c r="H28" s="66">
        <v>519.16999999999996</v>
      </c>
      <c r="I28" s="66">
        <v>676.75</v>
      </c>
      <c r="J28" s="66">
        <v>1012.78</v>
      </c>
      <c r="K28" s="66">
        <v>676.75</v>
      </c>
      <c r="L28" s="66">
        <v>1506.3899999999999</v>
      </c>
      <c r="M28" s="66">
        <v>676.75</v>
      </c>
      <c r="N28" s="68">
        <v>2000</v>
      </c>
    </row>
    <row r="29" spans="1:14" ht="25.5" x14ac:dyDescent="0.25">
      <c r="A29" s="139"/>
      <c r="B29" s="145"/>
      <c r="C29" s="211" t="s">
        <v>189</v>
      </c>
      <c r="D29" s="211" t="s">
        <v>190</v>
      </c>
      <c r="E29" s="211" t="s">
        <v>191</v>
      </c>
      <c r="F29" s="212" t="s">
        <v>182</v>
      </c>
      <c r="G29" s="213"/>
      <c r="H29" s="214">
        <v>519.16999999999996</v>
      </c>
      <c r="I29" s="214"/>
      <c r="J29" s="214">
        <v>1012.78</v>
      </c>
      <c r="K29" s="214"/>
      <c r="L29" s="214">
        <v>1506.3899999999999</v>
      </c>
      <c r="M29" s="214"/>
      <c r="N29" s="215">
        <v>2000</v>
      </c>
    </row>
    <row r="30" spans="1:14" ht="30" x14ac:dyDescent="0.25">
      <c r="A30" s="139" t="s">
        <v>24</v>
      </c>
      <c r="B30" s="145" t="s">
        <v>23</v>
      </c>
      <c r="C30" s="140"/>
      <c r="D30" s="140"/>
      <c r="E30" s="140"/>
      <c r="F30" s="141"/>
      <c r="G30" s="229"/>
      <c r="H30" s="230"/>
      <c r="I30" s="230"/>
      <c r="J30" s="230"/>
      <c r="K30" s="230"/>
      <c r="L30" s="230"/>
      <c r="M30" s="230"/>
      <c r="N30" s="231"/>
    </row>
    <row r="31" spans="1:14" x14ac:dyDescent="0.25">
      <c r="A31" s="139" t="s">
        <v>26</v>
      </c>
      <c r="B31" s="136" t="s">
        <v>25</v>
      </c>
      <c r="C31" s="140"/>
      <c r="D31" s="140"/>
      <c r="E31" s="140"/>
      <c r="F31" s="141"/>
      <c r="G31" s="64">
        <v>116.38</v>
      </c>
      <c r="H31" s="66">
        <v>1092.92</v>
      </c>
      <c r="I31" s="66">
        <v>116.38</v>
      </c>
      <c r="J31" s="66">
        <v>1489.63</v>
      </c>
      <c r="K31" s="66">
        <v>116.38</v>
      </c>
      <c r="L31" s="66">
        <v>1886.3400000000001</v>
      </c>
      <c r="M31" s="66">
        <v>116.38</v>
      </c>
      <c r="N31" s="68">
        <v>2283.06</v>
      </c>
    </row>
    <row r="32" spans="1:14" ht="25.5" x14ac:dyDescent="0.25">
      <c r="A32" s="139"/>
      <c r="B32" s="136"/>
      <c r="C32" s="211" t="s">
        <v>192</v>
      </c>
      <c r="D32" s="211" t="s">
        <v>193</v>
      </c>
      <c r="E32" s="211" t="s">
        <v>194</v>
      </c>
      <c r="F32" s="212" t="s">
        <v>182</v>
      </c>
      <c r="G32" s="213"/>
      <c r="H32" s="214">
        <v>1092.92</v>
      </c>
      <c r="I32" s="214"/>
      <c r="J32" s="214">
        <v>1489.63</v>
      </c>
      <c r="K32" s="214"/>
      <c r="L32" s="214">
        <v>1886.3400000000001</v>
      </c>
      <c r="M32" s="214"/>
      <c r="N32" s="215">
        <v>2283.06</v>
      </c>
    </row>
    <row r="33" spans="1:14" x14ac:dyDescent="0.25">
      <c r="A33" s="139" t="s">
        <v>28</v>
      </c>
      <c r="B33" s="136" t="s">
        <v>27</v>
      </c>
      <c r="C33" s="140"/>
      <c r="D33" s="140"/>
      <c r="E33" s="140"/>
      <c r="F33" s="141"/>
      <c r="G33" s="232"/>
      <c r="H33" s="233"/>
      <c r="I33" s="233"/>
      <c r="J33" s="233"/>
      <c r="K33" s="233"/>
      <c r="L33" s="233"/>
      <c r="M33" s="233"/>
      <c r="N33" s="234"/>
    </row>
    <row r="34" spans="1:14" x14ac:dyDescent="0.25">
      <c r="A34" s="139" t="s">
        <v>30</v>
      </c>
      <c r="B34" s="136" t="s">
        <v>29</v>
      </c>
      <c r="C34" s="140"/>
      <c r="D34" s="140"/>
      <c r="E34" s="140"/>
      <c r="F34" s="141"/>
      <c r="G34" s="69"/>
      <c r="H34" s="71">
        <f>SUM(H35:H36)</f>
        <v>0</v>
      </c>
      <c r="I34" s="71">
        <v>8465.64</v>
      </c>
      <c r="J34" s="71">
        <f>SUM(J35:J36)</f>
        <v>15394.83</v>
      </c>
      <c r="K34" s="71">
        <v>16931.28</v>
      </c>
      <c r="L34" s="71">
        <f>SUM(L35:L36)</f>
        <v>30789.66</v>
      </c>
      <c r="M34" s="71">
        <v>34062.559999999998</v>
      </c>
      <c r="N34" s="73">
        <f>SUM(N35:N36)</f>
        <v>46184.5</v>
      </c>
    </row>
    <row r="35" spans="1:14" ht="38.25" x14ac:dyDescent="0.25">
      <c r="A35" s="139"/>
      <c r="B35" s="136"/>
      <c r="C35" s="140" t="s">
        <v>195</v>
      </c>
      <c r="D35" s="140" t="s">
        <v>196</v>
      </c>
      <c r="E35" s="140" t="s">
        <v>197</v>
      </c>
      <c r="F35" s="141" t="s">
        <v>182</v>
      </c>
      <c r="G35" s="74"/>
      <c r="H35" s="243">
        <v>0</v>
      </c>
      <c r="I35" s="76"/>
      <c r="J35" s="243">
        <v>87.58</v>
      </c>
      <c r="K35" s="76"/>
      <c r="L35" s="243">
        <v>175.16</v>
      </c>
      <c r="M35" s="76"/>
      <c r="N35" s="244">
        <v>262.74</v>
      </c>
    </row>
    <row r="36" spans="1:14" ht="38.25" x14ac:dyDescent="0.25">
      <c r="A36" s="139"/>
      <c r="B36" s="136"/>
      <c r="C36" s="219" t="s">
        <v>198</v>
      </c>
      <c r="D36" s="219" t="s">
        <v>199</v>
      </c>
      <c r="E36" s="219" t="s">
        <v>200</v>
      </c>
      <c r="F36" s="220" t="s">
        <v>182</v>
      </c>
      <c r="G36" s="245"/>
      <c r="H36" s="246">
        <v>0</v>
      </c>
      <c r="I36" s="247"/>
      <c r="J36" s="246">
        <v>15307.25</v>
      </c>
      <c r="K36" s="247"/>
      <c r="L36" s="246">
        <v>30614.5</v>
      </c>
      <c r="M36" s="247"/>
      <c r="N36" s="248">
        <v>45921.760000000002</v>
      </c>
    </row>
    <row r="37" spans="1:14" x14ac:dyDescent="0.25">
      <c r="A37" s="142" t="s">
        <v>20</v>
      </c>
      <c r="B37" s="144" t="s">
        <v>119</v>
      </c>
      <c r="C37" s="140"/>
      <c r="D37" s="140"/>
      <c r="E37" s="140"/>
      <c r="F37" s="141"/>
      <c r="G37" s="208">
        <f t="shared" ref="G37:N37" si="2">+G34+G33+G31+G30+G28</f>
        <v>793.13</v>
      </c>
      <c r="H37" s="209">
        <f t="shared" si="2"/>
        <v>1612.0900000000001</v>
      </c>
      <c r="I37" s="209">
        <f t="shared" si="2"/>
        <v>9258.7699999999986</v>
      </c>
      <c r="J37" s="209">
        <f t="shared" si="2"/>
        <v>17897.239999999998</v>
      </c>
      <c r="K37" s="209">
        <f t="shared" si="2"/>
        <v>17724.41</v>
      </c>
      <c r="L37" s="209">
        <f t="shared" si="2"/>
        <v>34182.39</v>
      </c>
      <c r="M37" s="209">
        <f t="shared" si="2"/>
        <v>34855.689999999995</v>
      </c>
      <c r="N37" s="210">
        <f t="shared" si="2"/>
        <v>50467.56</v>
      </c>
    </row>
    <row r="38" spans="1:14" x14ac:dyDescent="0.25">
      <c r="A38" s="139" t="s">
        <v>33</v>
      </c>
      <c r="B38" s="136" t="s">
        <v>32</v>
      </c>
      <c r="C38" s="140"/>
      <c r="D38" s="140"/>
      <c r="E38" s="140"/>
      <c r="F38" s="141"/>
      <c r="G38" s="69"/>
      <c r="H38" s="71"/>
      <c r="I38" s="71"/>
      <c r="J38" s="71"/>
      <c r="K38" s="71"/>
      <c r="L38" s="71"/>
      <c r="M38" s="71"/>
      <c r="N38" s="73"/>
    </row>
    <row r="39" spans="1:14" x14ac:dyDescent="0.25">
      <c r="A39" s="139" t="s">
        <v>34</v>
      </c>
      <c r="B39" s="136" t="s">
        <v>0</v>
      </c>
      <c r="C39" s="140"/>
      <c r="D39" s="140"/>
      <c r="E39" s="140"/>
      <c r="F39" s="141"/>
      <c r="G39" s="69">
        <v>8887.89</v>
      </c>
      <c r="H39" s="71">
        <v>0</v>
      </c>
      <c r="I39" s="71">
        <v>8887.89</v>
      </c>
      <c r="J39" s="71">
        <v>81049.77</v>
      </c>
      <c r="K39" s="71">
        <v>8887.89</v>
      </c>
      <c r="L39" s="71">
        <v>81049.77</v>
      </c>
      <c r="M39" s="71">
        <v>10105.56</v>
      </c>
      <c r="N39" s="73">
        <v>81049.77</v>
      </c>
    </row>
    <row r="40" spans="1:14" ht="38.25" x14ac:dyDescent="0.25">
      <c r="A40" s="139"/>
      <c r="B40" s="136"/>
      <c r="C40" s="211" t="s">
        <v>201</v>
      </c>
      <c r="D40" s="211" t="s">
        <v>202</v>
      </c>
      <c r="E40" s="211" t="s">
        <v>203</v>
      </c>
      <c r="F40" s="212" t="s">
        <v>204</v>
      </c>
      <c r="G40" s="235"/>
      <c r="H40" s="237">
        <v>0</v>
      </c>
      <c r="I40" s="236"/>
      <c r="J40" s="237">
        <v>81049.77</v>
      </c>
      <c r="K40" s="236"/>
      <c r="L40" s="237">
        <v>81049.77</v>
      </c>
      <c r="M40" s="236"/>
      <c r="N40" s="238">
        <v>81049.77</v>
      </c>
    </row>
    <row r="41" spans="1:14" x14ac:dyDescent="0.25">
      <c r="A41" s="139" t="s">
        <v>35</v>
      </c>
      <c r="B41" s="136" t="s">
        <v>1</v>
      </c>
      <c r="C41" s="140"/>
      <c r="D41" s="140"/>
      <c r="E41" s="140"/>
      <c r="F41" s="141"/>
      <c r="G41" s="232">
        <v>29476.489999999998</v>
      </c>
      <c r="H41" s="233"/>
      <c r="I41" s="233">
        <v>29476.489999999998</v>
      </c>
      <c r="J41" s="233"/>
      <c r="K41" s="233">
        <v>29476.489999999998</v>
      </c>
      <c r="L41" s="233"/>
      <c r="M41" s="233">
        <v>55871.49</v>
      </c>
      <c r="N41" s="234"/>
    </row>
    <row r="42" spans="1:14" x14ac:dyDescent="0.25">
      <c r="A42" s="139" t="s">
        <v>37</v>
      </c>
      <c r="B42" s="136" t="s">
        <v>36</v>
      </c>
      <c r="C42" s="140"/>
      <c r="D42" s="140"/>
      <c r="E42" s="140"/>
      <c r="F42" s="141"/>
      <c r="G42" s="64"/>
      <c r="H42" s="66"/>
      <c r="I42" s="66"/>
      <c r="J42" s="66"/>
      <c r="K42" s="66"/>
      <c r="L42" s="66"/>
      <c r="M42" s="66"/>
      <c r="N42" s="68"/>
    </row>
    <row r="43" spans="1:14" x14ac:dyDescent="0.25">
      <c r="A43" s="139" t="s">
        <v>38</v>
      </c>
      <c r="B43" s="136" t="s">
        <v>2</v>
      </c>
      <c r="C43" s="140"/>
      <c r="D43" s="140"/>
      <c r="E43" s="140"/>
      <c r="F43" s="141"/>
      <c r="G43" s="64"/>
      <c r="H43" s="66"/>
      <c r="I43" s="66"/>
      <c r="J43" s="66"/>
      <c r="K43" s="66"/>
      <c r="L43" s="66"/>
      <c r="M43" s="66"/>
      <c r="N43" s="68"/>
    </row>
    <row r="44" spans="1:14" x14ac:dyDescent="0.25">
      <c r="A44" s="142" t="s">
        <v>31</v>
      </c>
      <c r="B44" s="144" t="s">
        <v>118</v>
      </c>
      <c r="C44" s="140"/>
      <c r="D44" s="140"/>
      <c r="E44" s="140"/>
      <c r="F44" s="141"/>
      <c r="G44" s="61">
        <f t="shared" ref="G44:N44" si="3">+G43+G42+G41+G39+G38</f>
        <v>38364.379999999997</v>
      </c>
      <c r="H44" s="62">
        <f t="shared" si="3"/>
        <v>0</v>
      </c>
      <c r="I44" s="62">
        <f t="shared" si="3"/>
        <v>38364.379999999997</v>
      </c>
      <c r="J44" s="62">
        <f t="shared" si="3"/>
        <v>81049.77</v>
      </c>
      <c r="K44" s="62">
        <f t="shared" si="3"/>
        <v>38364.379999999997</v>
      </c>
      <c r="L44" s="62">
        <f t="shared" si="3"/>
        <v>81049.77</v>
      </c>
      <c r="M44" s="62">
        <f t="shared" si="3"/>
        <v>65977.05</v>
      </c>
      <c r="N44" s="63">
        <f t="shared" si="3"/>
        <v>81049.77</v>
      </c>
    </row>
    <row r="45" spans="1:14" x14ac:dyDescent="0.25">
      <c r="A45" s="139" t="s">
        <v>41</v>
      </c>
      <c r="B45" s="136" t="s">
        <v>40</v>
      </c>
      <c r="C45" s="140"/>
      <c r="D45" s="140"/>
      <c r="E45" s="140"/>
      <c r="F45" s="141"/>
      <c r="G45" s="69"/>
      <c r="H45" s="71"/>
      <c r="I45" s="71"/>
      <c r="J45" s="71"/>
      <c r="K45" s="71"/>
      <c r="L45" s="71"/>
      <c r="M45" s="71"/>
      <c r="N45" s="73"/>
    </row>
    <row r="46" spans="1:14" x14ac:dyDescent="0.25">
      <c r="A46" s="139" t="s">
        <v>43</v>
      </c>
      <c r="B46" s="136" t="s">
        <v>42</v>
      </c>
      <c r="C46" s="140"/>
      <c r="D46" s="140"/>
      <c r="E46" s="140"/>
      <c r="F46" s="141"/>
      <c r="G46" s="69"/>
      <c r="H46" s="71"/>
      <c r="I46" s="71"/>
      <c r="J46" s="71"/>
      <c r="K46" s="71"/>
      <c r="L46" s="71"/>
      <c r="M46" s="71"/>
      <c r="N46" s="73"/>
    </row>
    <row r="47" spans="1:14" x14ac:dyDescent="0.25">
      <c r="A47" s="139" t="s">
        <v>45</v>
      </c>
      <c r="B47" s="136" t="s">
        <v>44</v>
      </c>
      <c r="C47" s="140"/>
      <c r="D47" s="140"/>
      <c r="E47" s="140"/>
      <c r="F47" s="141"/>
      <c r="G47" s="69"/>
      <c r="H47" s="71"/>
      <c r="I47" s="71"/>
      <c r="J47" s="71"/>
      <c r="K47" s="71"/>
      <c r="L47" s="71"/>
      <c r="M47" s="71"/>
      <c r="N47" s="73"/>
    </row>
    <row r="48" spans="1:14" x14ac:dyDescent="0.25">
      <c r="A48" s="139" t="s">
        <v>47</v>
      </c>
      <c r="B48" s="136" t="s">
        <v>46</v>
      </c>
      <c r="C48" s="140"/>
      <c r="D48" s="140"/>
      <c r="E48" s="140"/>
      <c r="F48" s="141"/>
      <c r="G48" s="69"/>
      <c r="H48" s="71"/>
      <c r="I48" s="71"/>
      <c r="J48" s="71"/>
      <c r="K48" s="71"/>
      <c r="L48" s="71"/>
      <c r="M48" s="71"/>
      <c r="N48" s="73"/>
    </row>
    <row r="49" spans="1:14" x14ac:dyDescent="0.25">
      <c r="A49" s="142" t="s">
        <v>39</v>
      </c>
      <c r="B49" s="143" t="s">
        <v>117</v>
      </c>
      <c r="C49" s="140"/>
      <c r="D49" s="140"/>
      <c r="E49" s="140"/>
      <c r="F49" s="141"/>
      <c r="G49" s="61">
        <f t="shared" ref="G49:N49" si="4">+G48+G47+G46+G45</f>
        <v>0</v>
      </c>
      <c r="H49" s="62">
        <f t="shared" si="4"/>
        <v>0</v>
      </c>
      <c r="I49" s="62">
        <f t="shared" si="4"/>
        <v>0</v>
      </c>
      <c r="J49" s="62">
        <f t="shared" si="4"/>
        <v>0</v>
      </c>
      <c r="K49" s="62">
        <f t="shared" si="4"/>
        <v>0</v>
      </c>
      <c r="L49" s="62">
        <f t="shared" si="4"/>
        <v>0</v>
      </c>
      <c r="M49" s="62">
        <f t="shared" si="4"/>
        <v>0</v>
      </c>
      <c r="N49" s="63">
        <f t="shared" si="4"/>
        <v>0</v>
      </c>
    </row>
    <row r="50" spans="1:14" x14ac:dyDescent="0.25">
      <c r="A50" s="139" t="s">
        <v>50</v>
      </c>
      <c r="B50" s="136" t="s">
        <v>49</v>
      </c>
      <c r="C50" s="140"/>
      <c r="D50" s="140"/>
      <c r="E50" s="140"/>
      <c r="F50" s="141"/>
      <c r="G50" s="69"/>
      <c r="H50" s="71"/>
      <c r="I50" s="71"/>
      <c r="J50" s="71"/>
      <c r="K50" s="71"/>
      <c r="L50" s="71"/>
      <c r="M50" s="71"/>
      <c r="N50" s="73"/>
    </row>
    <row r="51" spans="1:14" x14ac:dyDescent="0.25">
      <c r="A51" s="139" t="s">
        <v>52</v>
      </c>
      <c r="B51" s="136" t="s">
        <v>51</v>
      </c>
      <c r="C51" s="140"/>
      <c r="D51" s="140"/>
      <c r="E51" s="140"/>
      <c r="F51" s="141"/>
      <c r="G51" s="69"/>
      <c r="H51" s="71"/>
      <c r="I51" s="71"/>
      <c r="J51" s="71"/>
      <c r="K51" s="71"/>
      <c r="L51" s="71"/>
      <c r="M51" s="71"/>
      <c r="N51" s="73"/>
    </row>
    <row r="52" spans="1:14" x14ac:dyDescent="0.25">
      <c r="A52" s="139" t="s">
        <v>54</v>
      </c>
      <c r="B52" s="136" t="s">
        <v>53</v>
      </c>
      <c r="C52" s="140"/>
      <c r="D52" s="140"/>
      <c r="E52" s="140"/>
      <c r="F52" s="141"/>
      <c r="G52" s="69"/>
      <c r="H52" s="71"/>
      <c r="I52" s="71"/>
      <c r="J52" s="71"/>
      <c r="K52" s="71"/>
      <c r="L52" s="71"/>
      <c r="M52" s="71"/>
      <c r="N52" s="73"/>
    </row>
    <row r="53" spans="1:14" x14ac:dyDescent="0.25">
      <c r="A53" s="139" t="s">
        <v>56</v>
      </c>
      <c r="B53" s="136" t="s">
        <v>55</v>
      </c>
      <c r="C53" s="140"/>
      <c r="D53" s="140"/>
      <c r="E53" s="140"/>
      <c r="F53" s="141"/>
      <c r="G53" s="69"/>
      <c r="H53" s="71"/>
      <c r="I53" s="71"/>
      <c r="J53" s="71"/>
      <c r="K53" s="71"/>
      <c r="L53" s="71"/>
      <c r="M53" s="71"/>
      <c r="N53" s="73"/>
    </row>
    <row r="54" spans="1:14" x14ac:dyDescent="0.25">
      <c r="A54" s="142" t="s">
        <v>48</v>
      </c>
      <c r="B54" s="144" t="s">
        <v>116</v>
      </c>
      <c r="C54" s="140"/>
      <c r="D54" s="140"/>
      <c r="E54" s="140"/>
      <c r="F54" s="141"/>
      <c r="G54" s="61">
        <f t="shared" ref="G54:N54" si="5">+G53+G52+G51+G50</f>
        <v>0</v>
      </c>
      <c r="H54" s="62">
        <f t="shared" si="5"/>
        <v>0</v>
      </c>
      <c r="I54" s="62">
        <f t="shared" si="5"/>
        <v>0</v>
      </c>
      <c r="J54" s="62">
        <f t="shared" si="5"/>
        <v>0</v>
      </c>
      <c r="K54" s="62">
        <f t="shared" si="5"/>
        <v>0</v>
      </c>
      <c r="L54" s="62">
        <f t="shared" si="5"/>
        <v>0</v>
      </c>
      <c r="M54" s="62">
        <f t="shared" si="5"/>
        <v>0</v>
      </c>
      <c r="N54" s="63">
        <f t="shared" si="5"/>
        <v>0</v>
      </c>
    </row>
    <row r="55" spans="1:14" x14ac:dyDescent="0.25">
      <c r="A55" s="139" t="s">
        <v>59</v>
      </c>
      <c r="B55" s="136" t="s">
        <v>58</v>
      </c>
      <c r="C55" s="140"/>
      <c r="D55" s="140"/>
      <c r="E55" s="140"/>
      <c r="F55" s="141"/>
      <c r="G55" s="69">
        <v>15619.960000000001</v>
      </c>
      <c r="H55" s="71">
        <f>SUM(H56:H61)</f>
        <v>2794.08</v>
      </c>
      <c r="I55" s="71">
        <v>17905.2</v>
      </c>
      <c r="J55" s="71">
        <f>SUM(J56:J61)</f>
        <v>26933.829999999994</v>
      </c>
      <c r="K55" s="71">
        <v>22367.919999999998</v>
      </c>
      <c r="L55" s="71">
        <f>SUM(L56:L61)</f>
        <v>51073.579999999994</v>
      </c>
      <c r="M55" s="71">
        <v>25928.899999999998</v>
      </c>
      <c r="N55" s="73">
        <f>SUM(N56:N61)</f>
        <v>78446.070000000007</v>
      </c>
    </row>
    <row r="56" spans="1:14" ht="38.25" x14ac:dyDescent="0.25">
      <c r="A56" s="139"/>
      <c r="B56" s="136"/>
      <c r="C56" s="140" t="s">
        <v>205</v>
      </c>
      <c r="D56" s="140" t="s">
        <v>206</v>
      </c>
      <c r="E56" s="140" t="s">
        <v>207</v>
      </c>
      <c r="F56" s="141" t="s">
        <v>208</v>
      </c>
      <c r="G56" s="74"/>
      <c r="H56" s="243">
        <v>775.62</v>
      </c>
      <c r="I56" s="76"/>
      <c r="J56" s="243">
        <v>5641.8099999999995</v>
      </c>
      <c r="K56" s="76"/>
      <c r="L56" s="243">
        <v>10508</v>
      </c>
      <c r="M56" s="76"/>
      <c r="N56" s="244">
        <v>16996.25</v>
      </c>
    </row>
    <row r="57" spans="1:14" ht="25.5" x14ac:dyDescent="0.25">
      <c r="A57" s="139"/>
      <c r="B57" s="136"/>
      <c r="C57" s="224" t="s">
        <v>209</v>
      </c>
      <c r="D57" s="224" t="s">
        <v>210</v>
      </c>
      <c r="E57" s="224" t="s">
        <v>211</v>
      </c>
      <c r="F57" s="225" t="s">
        <v>182</v>
      </c>
      <c r="G57" s="249"/>
      <c r="H57" s="250">
        <v>226.09</v>
      </c>
      <c r="I57" s="251"/>
      <c r="J57" s="250">
        <v>1358.01</v>
      </c>
      <c r="K57" s="251"/>
      <c r="L57" s="250">
        <v>2489.9300000000003</v>
      </c>
      <c r="M57" s="251"/>
      <c r="N57" s="252">
        <v>3621.86</v>
      </c>
    </row>
    <row r="58" spans="1:14" ht="25.5" x14ac:dyDescent="0.25">
      <c r="A58" s="139"/>
      <c r="B58" s="136"/>
      <c r="C58" s="224" t="s">
        <v>212</v>
      </c>
      <c r="D58" s="224" t="s">
        <v>213</v>
      </c>
      <c r="E58" s="224" t="s">
        <v>214</v>
      </c>
      <c r="F58" s="225" t="s">
        <v>182</v>
      </c>
      <c r="G58" s="249"/>
      <c r="H58" s="250">
        <v>890</v>
      </c>
      <c r="I58" s="251"/>
      <c r="J58" s="250">
        <v>2956.22</v>
      </c>
      <c r="K58" s="251"/>
      <c r="L58" s="250">
        <v>5022.4399999999996</v>
      </c>
      <c r="M58" s="251"/>
      <c r="N58" s="252">
        <v>7088.66</v>
      </c>
    </row>
    <row r="59" spans="1:14" ht="38.25" x14ac:dyDescent="0.25">
      <c r="A59" s="139"/>
      <c r="B59" s="136"/>
      <c r="C59" s="224" t="s">
        <v>215</v>
      </c>
      <c r="D59" s="224" t="s">
        <v>216</v>
      </c>
      <c r="E59" s="224" t="s">
        <v>217</v>
      </c>
      <c r="F59" s="225" t="s">
        <v>208</v>
      </c>
      <c r="G59" s="249"/>
      <c r="H59" s="250">
        <v>687.65</v>
      </c>
      <c r="I59" s="251"/>
      <c r="J59" s="250">
        <v>5519.7199999999993</v>
      </c>
      <c r="K59" s="251"/>
      <c r="L59" s="250">
        <v>10351.789999999999</v>
      </c>
      <c r="M59" s="251"/>
      <c r="N59" s="252">
        <v>16794.54</v>
      </c>
    </row>
    <row r="60" spans="1:14" ht="25.5" x14ac:dyDescent="0.25">
      <c r="A60" s="139"/>
      <c r="B60" s="136"/>
      <c r="C60" s="224" t="s">
        <v>218</v>
      </c>
      <c r="D60" s="224" t="s">
        <v>219</v>
      </c>
      <c r="E60" s="224" t="s">
        <v>220</v>
      </c>
      <c r="F60" s="225" t="s">
        <v>182</v>
      </c>
      <c r="G60" s="249"/>
      <c r="H60" s="250">
        <v>214.72</v>
      </c>
      <c r="I60" s="251"/>
      <c r="J60" s="250">
        <v>11291.4</v>
      </c>
      <c r="K60" s="251"/>
      <c r="L60" s="250">
        <v>22368.080000000002</v>
      </c>
      <c r="M60" s="251"/>
      <c r="N60" s="252">
        <v>33444.76</v>
      </c>
    </row>
    <row r="61" spans="1:14" ht="38.25" x14ac:dyDescent="0.25">
      <c r="A61" s="139"/>
      <c r="B61" s="136"/>
      <c r="C61" s="219" t="s">
        <v>221</v>
      </c>
      <c r="D61" s="219" t="s">
        <v>222</v>
      </c>
      <c r="E61" s="219" t="s">
        <v>223</v>
      </c>
      <c r="F61" s="220" t="s">
        <v>182</v>
      </c>
      <c r="G61" s="245"/>
      <c r="H61" s="246">
        <v>0</v>
      </c>
      <c r="I61" s="247"/>
      <c r="J61" s="246">
        <v>166.67</v>
      </c>
      <c r="K61" s="247"/>
      <c r="L61" s="246">
        <v>333.34</v>
      </c>
      <c r="M61" s="247"/>
      <c r="N61" s="248">
        <v>500</v>
      </c>
    </row>
    <row r="62" spans="1:14" x14ac:dyDescent="0.25">
      <c r="A62" s="139" t="s">
        <v>61</v>
      </c>
      <c r="B62" s="136" t="s">
        <v>60</v>
      </c>
      <c r="C62" s="140"/>
      <c r="D62" s="140"/>
      <c r="E62" s="140"/>
      <c r="F62" s="141"/>
      <c r="G62" s="232">
        <v>3114.96</v>
      </c>
      <c r="H62" s="233">
        <f>SUM(H63:H65)</f>
        <v>86.14</v>
      </c>
      <c r="I62" s="233">
        <v>3114.96</v>
      </c>
      <c r="J62" s="233">
        <f>SUM(J63:J65)</f>
        <v>6941.85</v>
      </c>
      <c r="K62" s="233">
        <v>3114.96</v>
      </c>
      <c r="L62" s="233">
        <f>SUM(L63:L65)</f>
        <v>13797.560000000001</v>
      </c>
      <c r="M62" s="233">
        <v>3119.96</v>
      </c>
      <c r="N62" s="234">
        <f>SUM(N63:N65)</f>
        <v>20653.28</v>
      </c>
    </row>
    <row r="63" spans="1:14" ht="25.5" x14ac:dyDescent="0.25">
      <c r="A63" s="139"/>
      <c r="B63" s="136"/>
      <c r="C63" s="140" t="s">
        <v>224</v>
      </c>
      <c r="D63" s="140" t="s">
        <v>225</v>
      </c>
      <c r="E63" s="140" t="s">
        <v>226</v>
      </c>
      <c r="F63" s="141" t="s">
        <v>182</v>
      </c>
      <c r="G63" s="239"/>
      <c r="H63" s="240">
        <v>0</v>
      </c>
      <c r="I63" s="241"/>
      <c r="J63" s="240">
        <v>1666.67</v>
      </c>
      <c r="K63" s="241"/>
      <c r="L63" s="240">
        <v>3333.34</v>
      </c>
      <c r="M63" s="241"/>
      <c r="N63" s="242">
        <v>5000</v>
      </c>
    </row>
    <row r="64" spans="1:14" ht="25.5" x14ac:dyDescent="0.25">
      <c r="A64" s="139"/>
      <c r="B64" s="136"/>
      <c r="C64" s="224" t="s">
        <v>227</v>
      </c>
      <c r="D64" s="224" t="s">
        <v>228</v>
      </c>
      <c r="E64" s="224" t="s">
        <v>229</v>
      </c>
      <c r="F64" s="225" t="s">
        <v>182</v>
      </c>
      <c r="G64" s="249"/>
      <c r="H64" s="250">
        <v>0</v>
      </c>
      <c r="I64" s="251"/>
      <c r="J64" s="250">
        <v>1833.33</v>
      </c>
      <c r="K64" s="251"/>
      <c r="L64" s="250">
        <v>3666.66</v>
      </c>
      <c r="M64" s="251"/>
      <c r="N64" s="252">
        <v>5500</v>
      </c>
    </row>
    <row r="65" spans="1:14" ht="38.25" x14ac:dyDescent="0.25">
      <c r="A65" s="139"/>
      <c r="B65" s="136"/>
      <c r="C65" s="219" t="s">
        <v>230</v>
      </c>
      <c r="D65" s="219" t="s">
        <v>231</v>
      </c>
      <c r="E65" s="219" t="s">
        <v>232</v>
      </c>
      <c r="F65" s="220" t="s">
        <v>182</v>
      </c>
      <c r="G65" s="245"/>
      <c r="H65" s="246">
        <v>86.14</v>
      </c>
      <c r="I65" s="247"/>
      <c r="J65" s="246">
        <v>3441.85</v>
      </c>
      <c r="K65" s="247"/>
      <c r="L65" s="246">
        <v>6797.56</v>
      </c>
      <c r="M65" s="247"/>
      <c r="N65" s="248">
        <v>10153.280000000001</v>
      </c>
    </row>
    <row r="66" spans="1:14" ht="15.75" thickBot="1" x14ac:dyDescent="0.3">
      <c r="A66" s="142" t="s">
        <v>57</v>
      </c>
      <c r="B66" s="143" t="s">
        <v>115</v>
      </c>
      <c r="C66" s="146"/>
      <c r="D66" s="146"/>
      <c r="E66" s="146"/>
      <c r="F66" s="147"/>
      <c r="G66" s="253">
        <f t="shared" ref="G66:N66" si="6">+G62+G55</f>
        <v>18734.920000000002</v>
      </c>
      <c r="H66" s="254">
        <f t="shared" si="6"/>
        <v>2880.22</v>
      </c>
      <c r="I66" s="254">
        <f t="shared" si="6"/>
        <v>21020.16</v>
      </c>
      <c r="J66" s="254">
        <f t="shared" si="6"/>
        <v>33875.679999999993</v>
      </c>
      <c r="K66" s="254">
        <f t="shared" si="6"/>
        <v>25482.879999999997</v>
      </c>
      <c r="L66" s="254">
        <f t="shared" si="6"/>
        <v>64871.14</v>
      </c>
      <c r="M66" s="254">
        <f t="shared" si="6"/>
        <v>29048.859999999997</v>
      </c>
      <c r="N66" s="255">
        <f t="shared" si="6"/>
        <v>99099.35</v>
      </c>
    </row>
    <row r="67" spans="1:14" ht="18.75" thickTop="1" thickBot="1" x14ac:dyDescent="0.3">
      <c r="A67" s="148" t="s">
        <v>121</v>
      </c>
      <c r="B67" s="37" t="s">
        <v>140</v>
      </c>
      <c r="C67" s="37"/>
      <c r="D67" s="37"/>
      <c r="E67" s="37"/>
      <c r="F67" s="37"/>
      <c r="G67" s="79"/>
      <c r="H67" s="80">
        <v>0</v>
      </c>
      <c r="I67" s="80"/>
      <c r="J67" s="80">
        <v>0</v>
      </c>
      <c r="K67" s="81"/>
      <c r="L67" s="81">
        <v>0</v>
      </c>
      <c r="M67" s="81"/>
      <c r="N67" s="82">
        <v>0</v>
      </c>
    </row>
    <row r="68" spans="1:14" s="23" customFormat="1" ht="16.5" thickTop="1" thickBot="1" x14ac:dyDescent="0.3">
      <c r="A68" s="200" t="s">
        <v>151</v>
      </c>
      <c r="B68" s="201"/>
      <c r="C68" s="127"/>
      <c r="D68" s="127"/>
      <c r="E68" s="127"/>
      <c r="F68" s="127"/>
      <c r="G68" s="83">
        <f t="shared" ref="G68:N68" si="7">+G67+G66+G54+G49+G44+G37+G27+G19</f>
        <v>79507.44</v>
      </c>
      <c r="H68" s="84">
        <f t="shared" si="7"/>
        <v>4878.5599999999995</v>
      </c>
      <c r="I68" s="84">
        <f t="shared" si="7"/>
        <v>94327.07</v>
      </c>
      <c r="J68" s="84">
        <f t="shared" si="7"/>
        <v>160741.33000000002</v>
      </c>
      <c r="K68" s="84">
        <f t="shared" si="7"/>
        <v>165903.57</v>
      </c>
      <c r="L68" s="84">
        <f t="shared" si="7"/>
        <v>235554.33</v>
      </c>
      <c r="M68" s="84">
        <f t="shared" si="7"/>
        <v>240285.30000000002</v>
      </c>
      <c r="N68" s="85">
        <f t="shared" si="7"/>
        <v>313600.13</v>
      </c>
    </row>
    <row r="69" spans="1:14" ht="16.5" thickTop="1" thickBot="1" x14ac:dyDescent="0.3">
      <c r="A69" s="185" t="s">
        <v>156</v>
      </c>
      <c r="B69" s="186"/>
      <c r="C69" s="128"/>
      <c r="D69" s="128"/>
      <c r="E69" s="128"/>
      <c r="F69" s="128"/>
      <c r="G69" s="2"/>
      <c r="H69" s="86">
        <v>0</v>
      </c>
      <c r="I69" s="3"/>
      <c r="J69" s="86">
        <v>0</v>
      </c>
      <c r="K69" s="3"/>
      <c r="L69" s="86">
        <v>0</v>
      </c>
      <c r="M69" s="3"/>
      <c r="N69" s="88">
        <v>0</v>
      </c>
    </row>
    <row r="70" spans="1:14" ht="16.5" thickTop="1" thickBot="1" x14ac:dyDescent="0.3">
      <c r="A70" s="200" t="s">
        <v>133</v>
      </c>
      <c r="B70" s="201"/>
      <c r="C70" s="127"/>
      <c r="D70" s="127"/>
      <c r="E70" s="127"/>
      <c r="F70" s="127"/>
      <c r="G70" s="83">
        <f>+G68+G14</f>
        <v>166016.91999999998</v>
      </c>
      <c r="H70" s="84">
        <f>+H68+H14</f>
        <v>24121.65</v>
      </c>
      <c r="I70" s="84">
        <f>+I68+G14</f>
        <v>180836.55</v>
      </c>
      <c r="J70" s="84">
        <f>+J68+H14</f>
        <v>179984.42</v>
      </c>
      <c r="K70" s="84">
        <f>+K68+G14</f>
        <v>252413.05</v>
      </c>
      <c r="L70" s="84">
        <f>+L68+H14</f>
        <v>254797.41999999998</v>
      </c>
      <c r="M70" s="84">
        <f>+M68+G14</f>
        <v>326794.78000000003</v>
      </c>
      <c r="N70" s="85">
        <f>+N68+H14</f>
        <v>332843.22000000003</v>
      </c>
    </row>
    <row r="71" spans="1:14" ht="16.5" thickTop="1" thickBot="1" x14ac:dyDescent="0.3">
      <c r="A71" s="185" t="s">
        <v>157</v>
      </c>
      <c r="B71" s="186"/>
      <c r="C71" s="128"/>
      <c r="D71" s="128"/>
      <c r="E71" s="128"/>
      <c r="F71" s="128"/>
      <c r="G71" s="2"/>
      <c r="H71" s="87">
        <f>+H69+$H15</f>
        <v>0</v>
      </c>
      <c r="I71" s="3"/>
      <c r="J71" s="87">
        <f>+J69+$H15</f>
        <v>0</v>
      </c>
      <c r="K71" s="3"/>
      <c r="L71" s="87">
        <f>+L69+$H15</f>
        <v>0</v>
      </c>
      <c r="M71" s="3"/>
      <c r="N71" s="87">
        <f>+N69+$H15</f>
        <v>0</v>
      </c>
    </row>
    <row r="72" spans="1:14" ht="18.95" customHeight="1" thickTop="1" thickBot="1" x14ac:dyDescent="0.3">
      <c r="B72" s="39"/>
      <c r="C72" s="39"/>
      <c r="D72" s="39"/>
      <c r="E72" s="39"/>
      <c r="F72" s="39"/>
      <c r="G72" s="38"/>
      <c r="H72" s="38"/>
      <c r="I72" s="38"/>
      <c r="J72" s="38"/>
      <c r="K72" s="38"/>
      <c r="L72" s="38"/>
      <c r="M72" s="38"/>
      <c r="N72" s="38"/>
    </row>
    <row r="73" spans="1:14" ht="21" customHeight="1" thickTop="1" thickBot="1" x14ac:dyDescent="0.3">
      <c r="A73" s="197" t="s">
        <v>130</v>
      </c>
      <c r="B73" s="202" t="s">
        <v>131</v>
      </c>
      <c r="C73" s="202" t="s">
        <v>165</v>
      </c>
      <c r="D73" s="202" t="s">
        <v>166</v>
      </c>
      <c r="E73" s="202" t="s">
        <v>167</v>
      </c>
      <c r="F73" s="197" t="s">
        <v>168</v>
      </c>
      <c r="G73" s="195" t="s">
        <v>122</v>
      </c>
      <c r="H73" s="195"/>
      <c r="I73" s="195"/>
      <c r="J73" s="195"/>
      <c r="K73" s="195"/>
      <c r="L73" s="195"/>
      <c r="M73" s="195"/>
      <c r="N73" s="196"/>
    </row>
    <row r="74" spans="1:14" ht="33" customHeight="1" thickTop="1" x14ac:dyDescent="0.25">
      <c r="A74" s="206"/>
      <c r="B74" s="198"/>
      <c r="C74" s="198"/>
      <c r="D74" s="198"/>
      <c r="E74" s="198"/>
      <c r="F74" s="198"/>
      <c r="G74" s="189" t="s">
        <v>173</v>
      </c>
      <c r="H74" s="190"/>
      <c r="I74" s="181" t="s">
        <v>174</v>
      </c>
      <c r="J74" s="182"/>
      <c r="K74" s="183" t="s">
        <v>175</v>
      </c>
      <c r="L74" s="182"/>
      <c r="M74" s="183" t="s">
        <v>176</v>
      </c>
      <c r="N74" s="184"/>
    </row>
    <row r="75" spans="1:14" ht="37.5" customHeight="1" thickBot="1" x14ac:dyDescent="0.3">
      <c r="A75" s="207"/>
      <c r="B75" s="203"/>
      <c r="C75" s="203"/>
      <c r="D75" s="203"/>
      <c r="E75" s="203"/>
      <c r="F75" s="199"/>
      <c r="G75" s="15" t="s">
        <v>139</v>
      </c>
      <c r="H75" s="14" t="s">
        <v>178</v>
      </c>
      <c r="I75" s="15" t="s">
        <v>139</v>
      </c>
      <c r="J75" s="14" t="s">
        <v>152</v>
      </c>
      <c r="K75" s="15" t="s">
        <v>139</v>
      </c>
      <c r="L75" s="14" t="s">
        <v>152</v>
      </c>
      <c r="M75" s="15" t="s">
        <v>139</v>
      </c>
      <c r="N75" s="16" t="s">
        <v>4</v>
      </c>
    </row>
    <row r="76" spans="1:14" ht="15.75" thickTop="1" x14ac:dyDescent="0.25">
      <c r="A76" s="139" t="s">
        <v>64</v>
      </c>
      <c r="B76" s="136" t="s">
        <v>63</v>
      </c>
      <c r="C76" s="137"/>
      <c r="D76" s="137"/>
      <c r="E76" s="137"/>
      <c r="F76" s="149"/>
      <c r="G76" s="150">
        <v>10034.81</v>
      </c>
      <c r="H76" s="151">
        <f>SUM(H77:H83)</f>
        <v>8411.8799999999992</v>
      </c>
      <c r="I76" s="151">
        <v>19526.91</v>
      </c>
      <c r="J76" s="151">
        <f>SUM(J77:J83)</f>
        <v>22161.840000000004</v>
      </c>
      <c r="K76" s="151">
        <v>29174.260000000002</v>
      </c>
      <c r="L76" s="151">
        <f>SUM(L77:L83)</f>
        <v>35911.800000000003</v>
      </c>
      <c r="M76" s="151">
        <v>40245.050000000003</v>
      </c>
      <c r="N76" s="152">
        <f>SUM(N77:N83)</f>
        <v>54245.109999999993</v>
      </c>
    </row>
    <row r="77" spans="1:14" ht="38.25" x14ac:dyDescent="0.25">
      <c r="A77" s="139"/>
      <c r="B77" s="136"/>
      <c r="C77" s="140" t="s">
        <v>233</v>
      </c>
      <c r="D77" s="140" t="s">
        <v>234</v>
      </c>
      <c r="E77" s="140" t="s">
        <v>235</v>
      </c>
      <c r="F77" s="153" t="s">
        <v>208</v>
      </c>
      <c r="G77" s="239"/>
      <c r="H77" s="240">
        <v>5579.22</v>
      </c>
      <c r="I77" s="241"/>
      <c r="J77" s="240">
        <v>13717.85</v>
      </c>
      <c r="K77" s="241"/>
      <c r="L77" s="240">
        <v>21856.48</v>
      </c>
      <c r="M77" s="241"/>
      <c r="N77" s="242">
        <v>32708</v>
      </c>
    </row>
    <row r="78" spans="1:14" ht="38.25" x14ac:dyDescent="0.25">
      <c r="A78" s="139"/>
      <c r="B78" s="136"/>
      <c r="C78" s="224" t="s">
        <v>236</v>
      </c>
      <c r="D78" s="224" t="s">
        <v>234</v>
      </c>
      <c r="E78" s="224" t="s">
        <v>235</v>
      </c>
      <c r="F78" s="258" t="s">
        <v>208</v>
      </c>
      <c r="G78" s="249"/>
      <c r="H78" s="250">
        <v>959.7</v>
      </c>
      <c r="I78" s="251"/>
      <c r="J78" s="250">
        <v>2036.78</v>
      </c>
      <c r="K78" s="251"/>
      <c r="L78" s="250">
        <v>3113.8599999999997</v>
      </c>
      <c r="M78" s="251"/>
      <c r="N78" s="252">
        <v>4549.9799999999996</v>
      </c>
    </row>
    <row r="79" spans="1:14" ht="51" x14ac:dyDescent="0.25">
      <c r="A79" s="139"/>
      <c r="B79" s="136"/>
      <c r="C79" s="224" t="s">
        <v>237</v>
      </c>
      <c r="D79" s="224" t="s">
        <v>234</v>
      </c>
      <c r="E79" s="224" t="s">
        <v>238</v>
      </c>
      <c r="F79" s="258" t="s">
        <v>208</v>
      </c>
      <c r="G79" s="249"/>
      <c r="H79" s="250">
        <v>499.98</v>
      </c>
      <c r="I79" s="251"/>
      <c r="J79" s="250">
        <v>1079.48</v>
      </c>
      <c r="K79" s="251"/>
      <c r="L79" s="250">
        <v>1658.98</v>
      </c>
      <c r="M79" s="251"/>
      <c r="N79" s="252">
        <v>2431.63</v>
      </c>
    </row>
    <row r="80" spans="1:14" ht="51" x14ac:dyDescent="0.25">
      <c r="A80" s="139"/>
      <c r="B80" s="136"/>
      <c r="C80" s="224" t="s">
        <v>239</v>
      </c>
      <c r="D80" s="224" t="s">
        <v>234</v>
      </c>
      <c r="E80" s="224" t="s">
        <v>238</v>
      </c>
      <c r="F80" s="258" t="s">
        <v>208</v>
      </c>
      <c r="G80" s="249"/>
      <c r="H80" s="250">
        <v>0</v>
      </c>
      <c r="I80" s="251"/>
      <c r="J80" s="250">
        <v>344.06</v>
      </c>
      <c r="K80" s="251"/>
      <c r="L80" s="250">
        <v>688.12</v>
      </c>
      <c r="M80" s="251"/>
      <c r="N80" s="252">
        <v>1146.8800000000001</v>
      </c>
    </row>
    <row r="81" spans="1:14" ht="25.5" x14ac:dyDescent="0.25">
      <c r="A81" s="139"/>
      <c r="B81" s="136"/>
      <c r="C81" s="224" t="s">
        <v>240</v>
      </c>
      <c r="D81" s="224" t="s">
        <v>241</v>
      </c>
      <c r="E81" s="224" t="s">
        <v>242</v>
      </c>
      <c r="F81" s="258" t="s">
        <v>208</v>
      </c>
      <c r="G81" s="249"/>
      <c r="H81" s="250">
        <v>1372.98</v>
      </c>
      <c r="I81" s="251"/>
      <c r="J81" s="250">
        <v>4209.5599999999995</v>
      </c>
      <c r="K81" s="251"/>
      <c r="L81" s="250">
        <v>7046.1399999999994</v>
      </c>
      <c r="M81" s="251"/>
      <c r="N81" s="252">
        <v>10828.24</v>
      </c>
    </row>
    <row r="82" spans="1:14" ht="51" x14ac:dyDescent="0.25">
      <c r="A82" s="139"/>
      <c r="B82" s="136"/>
      <c r="C82" s="224" t="s">
        <v>243</v>
      </c>
      <c r="D82" s="224" t="s">
        <v>234</v>
      </c>
      <c r="E82" s="224" t="s">
        <v>244</v>
      </c>
      <c r="F82" s="258" t="s">
        <v>208</v>
      </c>
      <c r="G82" s="249"/>
      <c r="H82" s="250">
        <v>0</v>
      </c>
      <c r="I82" s="251"/>
      <c r="J82" s="250">
        <v>474.28</v>
      </c>
      <c r="K82" s="251"/>
      <c r="L82" s="250">
        <v>948.56</v>
      </c>
      <c r="M82" s="251"/>
      <c r="N82" s="252">
        <v>1580.94</v>
      </c>
    </row>
    <row r="83" spans="1:14" ht="51" x14ac:dyDescent="0.25">
      <c r="A83" s="139"/>
      <c r="B83" s="136"/>
      <c r="C83" s="219" t="s">
        <v>245</v>
      </c>
      <c r="D83" s="219" t="s">
        <v>234</v>
      </c>
      <c r="E83" s="219" t="s">
        <v>244</v>
      </c>
      <c r="F83" s="257" t="s">
        <v>208</v>
      </c>
      <c r="G83" s="245"/>
      <c r="H83" s="246">
        <v>0</v>
      </c>
      <c r="I83" s="247"/>
      <c r="J83" s="246">
        <v>299.83</v>
      </c>
      <c r="K83" s="247"/>
      <c r="L83" s="246">
        <v>599.66</v>
      </c>
      <c r="M83" s="247"/>
      <c r="N83" s="248">
        <v>999.43999999999994</v>
      </c>
    </row>
    <row r="84" spans="1:14" x14ac:dyDescent="0.25">
      <c r="A84" s="139" t="s">
        <v>66</v>
      </c>
      <c r="B84" s="136" t="s">
        <v>65</v>
      </c>
      <c r="C84" s="140"/>
      <c r="D84" s="140"/>
      <c r="E84" s="140"/>
      <c r="F84" s="153"/>
      <c r="G84" s="232">
        <v>835.19</v>
      </c>
      <c r="H84" s="233">
        <f>SUM(H85:H86)</f>
        <v>398.82</v>
      </c>
      <c r="I84" s="233">
        <v>1664.64</v>
      </c>
      <c r="J84" s="233">
        <f>SUM(J85:J86)</f>
        <v>1587.77</v>
      </c>
      <c r="K84" s="233">
        <v>2259.5700000000002</v>
      </c>
      <c r="L84" s="233">
        <f>SUM(L85:L86)</f>
        <v>2776.7200000000003</v>
      </c>
      <c r="M84" s="233">
        <v>3123.18</v>
      </c>
      <c r="N84" s="234">
        <f>SUM(N85:N86)</f>
        <v>4306.42</v>
      </c>
    </row>
    <row r="85" spans="1:14" ht="25.5" x14ac:dyDescent="0.25">
      <c r="A85" s="139"/>
      <c r="B85" s="136"/>
      <c r="C85" s="140" t="s">
        <v>246</v>
      </c>
      <c r="D85" s="140" t="s">
        <v>247</v>
      </c>
      <c r="E85" s="140" t="s">
        <v>248</v>
      </c>
      <c r="F85" s="153" t="s">
        <v>182</v>
      </c>
      <c r="G85" s="239"/>
      <c r="H85" s="240">
        <v>0</v>
      </c>
      <c r="I85" s="241"/>
      <c r="J85" s="240">
        <v>166.67</v>
      </c>
      <c r="K85" s="241"/>
      <c r="L85" s="240">
        <v>333.34</v>
      </c>
      <c r="M85" s="241"/>
      <c r="N85" s="242">
        <v>500</v>
      </c>
    </row>
    <row r="86" spans="1:14" ht="25.5" x14ac:dyDescent="0.25">
      <c r="A86" s="139"/>
      <c r="B86" s="136"/>
      <c r="C86" s="219" t="s">
        <v>249</v>
      </c>
      <c r="D86" s="219" t="s">
        <v>250</v>
      </c>
      <c r="E86" s="219" t="s">
        <v>251</v>
      </c>
      <c r="F86" s="257" t="s">
        <v>208</v>
      </c>
      <c r="G86" s="245"/>
      <c r="H86" s="246">
        <v>398.82</v>
      </c>
      <c r="I86" s="247"/>
      <c r="J86" s="246">
        <v>1421.1</v>
      </c>
      <c r="K86" s="247"/>
      <c r="L86" s="246">
        <v>2443.38</v>
      </c>
      <c r="M86" s="247"/>
      <c r="N86" s="248">
        <v>3806.42</v>
      </c>
    </row>
    <row r="87" spans="1:14" x14ac:dyDescent="0.25">
      <c r="A87" s="139" t="s">
        <v>68</v>
      </c>
      <c r="B87" s="136" t="s">
        <v>67</v>
      </c>
      <c r="C87" s="140"/>
      <c r="D87" s="140"/>
      <c r="E87" s="140"/>
      <c r="F87" s="153"/>
      <c r="G87" s="259">
        <v>5173.93</v>
      </c>
      <c r="H87" s="260">
        <f>SUM(H88:H98)</f>
        <v>9632.74</v>
      </c>
      <c r="I87" s="260">
        <v>7604.23</v>
      </c>
      <c r="J87" s="260">
        <f>SUM(J88:J98)</f>
        <v>17772.43</v>
      </c>
      <c r="K87" s="260">
        <v>7883.0499999999993</v>
      </c>
      <c r="L87" s="260">
        <f>SUM(L88:L98)</f>
        <v>25912.120000000003</v>
      </c>
      <c r="M87" s="260">
        <v>17489.8</v>
      </c>
      <c r="N87" s="261">
        <f>SUM(N88:N98)</f>
        <v>34051.82</v>
      </c>
    </row>
    <row r="88" spans="1:14" ht="25.5" x14ac:dyDescent="0.25">
      <c r="A88" s="139"/>
      <c r="B88" s="136"/>
      <c r="C88" s="140" t="s">
        <v>252</v>
      </c>
      <c r="D88" s="140" t="s">
        <v>253</v>
      </c>
      <c r="E88" s="140" t="s">
        <v>254</v>
      </c>
      <c r="F88" s="153" t="s">
        <v>182</v>
      </c>
      <c r="G88" s="262"/>
      <c r="H88" s="263">
        <v>314.60000000000002</v>
      </c>
      <c r="I88" s="264"/>
      <c r="J88" s="263">
        <v>509.73</v>
      </c>
      <c r="K88" s="264"/>
      <c r="L88" s="263">
        <v>704.86</v>
      </c>
      <c r="M88" s="264"/>
      <c r="N88" s="265">
        <v>900</v>
      </c>
    </row>
    <row r="89" spans="1:14" ht="25.5" x14ac:dyDescent="0.25">
      <c r="A89" s="139"/>
      <c r="B89" s="136"/>
      <c r="C89" s="224" t="s">
        <v>255</v>
      </c>
      <c r="D89" s="224" t="s">
        <v>256</v>
      </c>
      <c r="E89" s="224" t="s">
        <v>257</v>
      </c>
      <c r="F89" s="258" t="s">
        <v>182</v>
      </c>
      <c r="G89" s="270"/>
      <c r="H89" s="271">
        <v>0</v>
      </c>
      <c r="I89" s="272"/>
      <c r="J89" s="271">
        <v>333.33</v>
      </c>
      <c r="K89" s="272"/>
      <c r="L89" s="271">
        <v>666.66</v>
      </c>
      <c r="M89" s="272"/>
      <c r="N89" s="273">
        <v>1000</v>
      </c>
    </row>
    <row r="90" spans="1:14" ht="25.5" x14ac:dyDescent="0.25">
      <c r="A90" s="139"/>
      <c r="B90" s="136"/>
      <c r="C90" s="224" t="s">
        <v>258</v>
      </c>
      <c r="D90" s="224" t="s">
        <v>256</v>
      </c>
      <c r="E90" s="224" t="s">
        <v>259</v>
      </c>
      <c r="F90" s="258" t="s">
        <v>182</v>
      </c>
      <c r="G90" s="270"/>
      <c r="H90" s="271">
        <v>0</v>
      </c>
      <c r="I90" s="272"/>
      <c r="J90" s="271">
        <v>406</v>
      </c>
      <c r="K90" s="272"/>
      <c r="L90" s="271">
        <v>812</v>
      </c>
      <c r="M90" s="272"/>
      <c r="N90" s="273">
        <v>1218</v>
      </c>
    </row>
    <row r="91" spans="1:14" x14ac:dyDescent="0.25">
      <c r="A91" s="139"/>
      <c r="B91" s="136"/>
      <c r="C91" s="224" t="s">
        <v>260</v>
      </c>
      <c r="D91" s="224" t="s">
        <v>261</v>
      </c>
      <c r="E91" s="224" t="s">
        <v>262</v>
      </c>
      <c r="F91" s="258" t="s">
        <v>182</v>
      </c>
      <c r="G91" s="270"/>
      <c r="H91" s="271">
        <v>0</v>
      </c>
      <c r="I91" s="272"/>
      <c r="J91" s="271">
        <v>33.33</v>
      </c>
      <c r="K91" s="272"/>
      <c r="L91" s="271">
        <v>66.66</v>
      </c>
      <c r="M91" s="272"/>
      <c r="N91" s="273">
        <v>100</v>
      </c>
    </row>
    <row r="92" spans="1:14" ht="25.5" x14ac:dyDescent="0.25">
      <c r="A92" s="139"/>
      <c r="B92" s="136"/>
      <c r="C92" s="224" t="s">
        <v>263</v>
      </c>
      <c r="D92" s="224" t="s">
        <v>264</v>
      </c>
      <c r="E92" s="224" t="s">
        <v>265</v>
      </c>
      <c r="F92" s="258" t="s">
        <v>182</v>
      </c>
      <c r="G92" s="270"/>
      <c r="H92" s="271">
        <v>1123.6199999999999</v>
      </c>
      <c r="I92" s="272"/>
      <c r="J92" s="271">
        <v>4750.6900000000005</v>
      </c>
      <c r="K92" s="272"/>
      <c r="L92" s="271">
        <v>8377.76</v>
      </c>
      <c r="M92" s="272"/>
      <c r="N92" s="273">
        <v>12004.82</v>
      </c>
    </row>
    <row r="93" spans="1:14" ht="25.5" x14ac:dyDescent="0.25">
      <c r="A93" s="139"/>
      <c r="B93" s="136"/>
      <c r="C93" s="224" t="s">
        <v>266</v>
      </c>
      <c r="D93" s="224" t="s">
        <v>264</v>
      </c>
      <c r="E93" s="224" t="s">
        <v>265</v>
      </c>
      <c r="F93" s="258" t="s">
        <v>182</v>
      </c>
      <c r="G93" s="270"/>
      <c r="H93" s="271">
        <v>1125</v>
      </c>
      <c r="I93" s="272"/>
      <c r="J93" s="271">
        <v>1791.67</v>
      </c>
      <c r="K93" s="272"/>
      <c r="L93" s="271">
        <v>2458.34</v>
      </c>
      <c r="M93" s="272"/>
      <c r="N93" s="273">
        <v>3125</v>
      </c>
    </row>
    <row r="94" spans="1:14" ht="38.25" x14ac:dyDescent="0.25">
      <c r="A94" s="139"/>
      <c r="B94" s="136"/>
      <c r="C94" s="224" t="s">
        <v>267</v>
      </c>
      <c r="D94" s="224" t="s">
        <v>268</v>
      </c>
      <c r="E94" s="224" t="s">
        <v>269</v>
      </c>
      <c r="F94" s="258" t="s">
        <v>182</v>
      </c>
      <c r="G94" s="270"/>
      <c r="H94" s="271">
        <v>300</v>
      </c>
      <c r="I94" s="272"/>
      <c r="J94" s="271">
        <v>400</v>
      </c>
      <c r="K94" s="272"/>
      <c r="L94" s="271">
        <v>500</v>
      </c>
      <c r="M94" s="272"/>
      <c r="N94" s="273">
        <v>600</v>
      </c>
    </row>
    <row r="95" spans="1:14" ht="51" x14ac:dyDescent="0.25">
      <c r="A95" s="139"/>
      <c r="B95" s="136"/>
      <c r="C95" s="224" t="s">
        <v>270</v>
      </c>
      <c r="D95" s="224" t="s">
        <v>271</v>
      </c>
      <c r="E95" s="224" t="s">
        <v>272</v>
      </c>
      <c r="F95" s="258" t="s">
        <v>182</v>
      </c>
      <c r="G95" s="270"/>
      <c r="H95" s="271">
        <v>5265.52</v>
      </c>
      <c r="I95" s="272"/>
      <c r="J95" s="271">
        <v>7343.68</v>
      </c>
      <c r="K95" s="272"/>
      <c r="L95" s="271">
        <v>9421.84</v>
      </c>
      <c r="M95" s="272"/>
      <c r="N95" s="273">
        <v>11500</v>
      </c>
    </row>
    <row r="96" spans="1:14" ht="25.5" x14ac:dyDescent="0.25">
      <c r="A96" s="139"/>
      <c r="B96" s="136"/>
      <c r="C96" s="224" t="s">
        <v>273</v>
      </c>
      <c r="D96" s="224" t="s">
        <v>274</v>
      </c>
      <c r="E96" s="224" t="s">
        <v>275</v>
      </c>
      <c r="F96" s="258" t="s">
        <v>182</v>
      </c>
      <c r="G96" s="270"/>
      <c r="H96" s="271">
        <v>0</v>
      </c>
      <c r="I96" s="272"/>
      <c r="J96" s="271">
        <v>333.33</v>
      </c>
      <c r="K96" s="272"/>
      <c r="L96" s="271">
        <v>666.66</v>
      </c>
      <c r="M96" s="272"/>
      <c r="N96" s="273">
        <v>1000</v>
      </c>
    </row>
    <row r="97" spans="1:14" ht="25.5" x14ac:dyDescent="0.25">
      <c r="A97" s="139"/>
      <c r="B97" s="136"/>
      <c r="C97" s="224" t="s">
        <v>276</v>
      </c>
      <c r="D97" s="224" t="s">
        <v>277</v>
      </c>
      <c r="E97" s="224" t="s">
        <v>278</v>
      </c>
      <c r="F97" s="258" t="s">
        <v>182</v>
      </c>
      <c r="G97" s="270"/>
      <c r="H97" s="271">
        <v>1000</v>
      </c>
      <c r="I97" s="272"/>
      <c r="J97" s="271">
        <v>1366.67</v>
      </c>
      <c r="K97" s="272"/>
      <c r="L97" s="271">
        <v>1733.3400000000001</v>
      </c>
      <c r="M97" s="272"/>
      <c r="N97" s="273">
        <v>2100</v>
      </c>
    </row>
    <row r="98" spans="1:14" ht="25.5" x14ac:dyDescent="0.25">
      <c r="A98" s="139"/>
      <c r="B98" s="136"/>
      <c r="C98" s="219" t="s">
        <v>279</v>
      </c>
      <c r="D98" s="219" t="s">
        <v>280</v>
      </c>
      <c r="E98" s="219" t="s">
        <v>281</v>
      </c>
      <c r="F98" s="257" t="s">
        <v>182</v>
      </c>
      <c r="G98" s="266"/>
      <c r="H98" s="267">
        <v>504</v>
      </c>
      <c r="I98" s="268"/>
      <c r="J98" s="267">
        <v>504</v>
      </c>
      <c r="K98" s="268"/>
      <c r="L98" s="267">
        <v>504</v>
      </c>
      <c r="M98" s="268"/>
      <c r="N98" s="269">
        <v>504</v>
      </c>
    </row>
    <row r="99" spans="1:14" x14ac:dyDescent="0.25">
      <c r="A99" s="139" t="s">
        <v>69</v>
      </c>
      <c r="B99" s="136" t="s">
        <v>14</v>
      </c>
      <c r="C99" s="140"/>
      <c r="D99" s="140"/>
      <c r="E99" s="140"/>
      <c r="F99" s="153"/>
      <c r="G99" s="232">
        <v>11123.21</v>
      </c>
      <c r="H99" s="233">
        <f>SUM(H100:H101)</f>
        <v>0</v>
      </c>
      <c r="I99" s="233">
        <v>11123.21</v>
      </c>
      <c r="J99" s="233">
        <f>SUM(J100:J101)</f>
        <v>1633.28</v>
      </c>
      <c r="K99" s="233">
        <v>36917.97</v>
      </c>
      <c r="L99" s="233">
        <f>SUM(L100:L101)</f>
        <v>3266.56</v>
      </c>
      <c r="M99" s="233">
        <v>64868.71</v>
      </c>
      <c r="N99" s="234">
        <f>SUM(N100:N101)</f>
        <v>4899.8599999999997</v>
      </c>
    </row>
    <row r="100" spans="1:14" ht="25.5" x14ac:dyDescent="0.25">
      <c r="A100" s="139"/>
      <c r="B100" s="136"/>
      <c r="C100" s="140" t="s">
        <v>282</v>
      </c>
      <c r="D100" s="140" t="s">
        <v>283</v>
      </c>
      <c r="E100" s="140" t="s">
        <v>284</v>
      </c>
      <c r="F100" s="153" t="s">
        <v>182</v>
      </c>
      <c r="G100" s="239"/>
      <c r="H100" s="240">
        <v>0</v>
      </c>
      <c r="I100" s="241"/>
      <c r="J100" s="240">
        <v>1538.23</v>
      </c>
      <c r="K100" s="241"/>
      <c r="L100" s="240">
        <v>3076.46</v>
      </c>
      <c r="M100" s="241"/>
      <c r="N100" s="242">
        <v>4614.7</v>
      </c>
    </row>
    <row r="101" spans="1:14" ht="25.5" x14ac:dyDescent="0.25">
      <c r="A101" s="139"/>
      <c r="B101" s="136"/>
      <c r="C101" s="219" t="s">
        <v>285</v>
      </c>
      <c r="D101" s="219" t="s">
        <v>283</v>
      </c>
      <c r="E101" s="219" t="s">
        <v>286</v>
      </c>
      <c r="F101" s="257" t="s">
        <v>182</v>
      </c>
      <c r="G101" s="245"/>
      <c r="H101" s="246">
        <v>0</v>
      </c>
      <c r="I101" s="247"/>
      <c r="J101" s="246">
        <v>95.05</v>
      </c>
      <c r="K101" s="247"/>
      <c r="L101" s="246">
        <v>190.1</v>
      </c>
      <c r="M101" s="247"/>
      <c r="N101" s="248">
        <v>285.15999999999997</v>
      </c>
    </row>
    <row r="102" spans="1:14" x14ac:dyDescent="0.25">
      <c r="A102" s="139" t="s">
        <v>71</v>
      </c>
      <c r="B102" s="136" t="s">
        <v>70</v>
      </c>
      <c r="C102" s="140"/>
      <c r="D102" s="140"/>
      <c r="E102" s="140"/>
      <c r="F102" s="153"/>
      <c r="G102" s="232"/>
      <c r="H102" s="233"/>
      <c r="I102" s="233"/>
      <c r="J102" s="233"/>
      <c r="K102" s="233"/>
      <c r="L102" s="233"/>
      <c r="M102" s="233"/>
      <c r="N102" s="234"/>
    </row>
    <row r="103" spans="1:14" x14ac:dyDescent="0.25">
      <c r="A103" s="139" t="s">
        <v>72</v>
      </c>
      <c r="B103" s="136" t="s">
        <v>12</v>
      </c>
      <c r="C103" s="140"/>
      <c r="D103" s="140"/>
      <c r="E103" s="140"/>
      <c r="F103" s="153"/>
      <c r="G103" s="154"/>
      <c r="H103" s="155"/>
      <c r="I103" s="155"/>
      <c r="J103" s="155"/>
      <c r="K103" s="155"/>
      <c r="L103" s="155"/>
      <c r="M103" s="155"/>
      <c r="N103" s="156"/>
    </row>
    <row r="104" spans="1:14" x14ac:dyDescent="0.25">
      <c r="A104" s="139" t="s">
        <v>74</v>
      </c>
      <c r="B104" s="136" t="s">
        <v>73</v>
      </c>
      <c r="C104" s="140"/>
      <c r="D104" s="140"/>
      <c r="E104" s="140"/>
      <c r="F104" s="153"/>
      <c r="G104" s="154"/>
      <c r="H104" s="155">
        <v>0</v>
      </c>
      <c r="I104" s="155"/>
      <c r="J104" s="155">
        <v>250</v>
      </c>
      <c r="K104" s="155"/>
      <c r="L104" s="155">
        <v>250</v>
      </c>
      <c r="M104" s="155"/>
      <c r="N104" s="156">
        <v>500</v>
      </c>
    </row>
    <row r="105" spans="1:14" ht="38.25" x14ac:dyDescent="0.25">
      <c r="A105" s="139"/>
      <c r="B105" s="136"/>
      <c r="C105" s="211" t="s">
        <v>287</v>
      </c>
      <c r="D105" s="211" t="s">
        <v>288</v>
      </c>
      <c r="E105" s="211" t="s">
        <v>289</v>
      </c>
      <c r="F105" s="256" t="s">
        <v>290</v>
      </c>
      <c r="G105" s="274"/>
      <c r="H105" s="276">
        <v>0</v>
      </c>
      <c r="I105" s="275"/>
      <c r="J105" s="276">
        <v>250</v>
      </c>
      <c r="K105" s="275"/>
      <c r="L105" s="276">
        <v>250</v>
      </c>
      <c r="M105" s="275"/>
      <c r="N105" s="277">
        <v>500</v>
      </c>
    </row>
    <row r="106" spans="1:14" x14ac:dyDescent="0.25">
      <c r="A106" s="139" t="s">
        <v>76</v>
      </c>
      <c r="B106" s="136" t="s">
        <v>75</v>
      </c>
      <c r="C106" s="140"/>
      <c r="D106" s="140"/>
      <c r="E106" s="140"/>
      <c r="F106" s="153"/>
      <c r="G106" s="232"/>
      <c r="H106" s="233"/>
      <c r="I106" s="233"/>
      <c r="J106" s="233"/>
      <c r="K106" s="233"/>
      <c r="L106" s="233"/>
      <c r="M106" s="233"/>
      <c r="N106" s="234"/>
    </row>
    <row r="107" spans="1:14" x14ac:dyDescent="0.25">
      <c r="A107" s="139" t="s">
        <v>78</v>
      </c>
      <c r="B107" s="136" t="s">
        <v>77</v>
      </c>
      <c r="C107" s="140"/>
      <c r="D107" s="140"/>
      <c r="E107" s="140"/>
      <c r="F107" s="153"/>
      <c r="G107" s="69"/>
      <c r="H107" s="71"/>
      <c r="I107" s="71"/>
      <c r="J107" s="71"/>
      <c r="K107" s="71"/>
      <c r="L107" s="71"/>
      <c r="M107" s="71"/>
      <c r="N107" s="73"/>
    </row>
    <row r="108" spans="1:14" x14ac:dyDescent="0.25">
      <c r="A108" s="139" t="s">
        <v>80</v>
      </c>
      <c r="B108" s="136" t="s">
        <v>79</v>
      </c>
      <c r="C108" s="140"/>
      <c r="D108" s="140"/>
      <c r="E108" s="140"/>
      <c r="F108" s="153"/>
      <c r="G108" s="69"/>
      <c r="H108" s="71"/>
      <c r="I108" s="71"/>
      <c r="J108" s="71"/>
      <c r="K108" s="71"/>
      <c r="L108" s="71"/>
      <c r="M108" s="71"/>
      <c r="N108" s="73"/>
    </row>
    <row r="109" spans="1:14" x14ac:dyDescent="0.25">
      <c r="A109" s="142" t="s">
        <v>62</v>
      </c>
      <c r="B109" s="144" t="s">
        <v>127</v>
      </c>
      <c r="C109" s="140"/>
      <c r="D109" s="140"/>
      <c r="E109" s="140"/>
      <c r="F109" s="153"/>
      <c r="G109" s="61">
        <f t="shared" ref="G109:M109" si="8">SUM(G76:G108)</f>
        <v>27167.14</v>
      </c>
      <c r="H109" s="62">
        <f>SUM(H108,H107,H106,H104,H103,H102,H99,H87,H84,H76)</f>
        <v>18443.439999999999</v>
      </c>
      <c r="I109" s="62">
        <f>SUM(I108,I107,I106,I104,I103,I102,I99,I87,I84,I76)</f>
        <v>39918.99</v>
      </c>
      <c r="J109" s="62">
        <f>SUM(J108,J107,J106,J104,J103,J102,J99,J87,J84,J76)</f>
        <v>43405.320000000007</v>
      </c>
      <c r="K109" s="62">
        <f>SUM(K108,K107,K106,K104,K103,K102,K99,K87,K84,K76)</f>
        <v>76234.850000000006</v>
      </c>
      <c r="L109" s="62">
        <f>SUM(L108,L107,L106,L104,L103,L102,L99,L87,L84,L76)</f>
        <v>68117.200000000012</v>
      </c>
      <c r="M109" s="62">
        <f t="shared" si="8"/>
        <v>125726.73999999999</v>
      </c>
      <c r="N109" s="63">
        <f>SUM(N108,N107,N106,N104,N103,N102,N99,N87,N84,N76)</f>
        <v>98003.209999999992</v>
      </c>
    </row>
    <row r="110" spans="1:14" x14ac:dyDescent="0.25">
      <c r="A110" s="139" t="s">
        <v>83</v>
      </c>
      <c r="B110" s="136" t="s">
        <v>82</v>
      </c>
      <c r="C110" s="140"/>
      <c r="D110" s="140"/>
      <c r="E110" s="140"/>
      <c r="F110" s="153"/>
      <c r="G110" s="57"/>
      <c r="H110" s="59"/>
      <c r="I110" s="71"/>
      <c r="J110" s="71"/>
      <c r="K110" s="71"/>
      <c r="L110" s="71"/>
      <c r="M110" s="71"/>
      <c r="N110" s="157"/>
    </row>
    <row r="111" spans="1:14" x14ac:dyDescent="0.25">
      <c r="A111" s="139" t="s">
        <v>85</v>
      </c>
      <c r="B111" s="136" t="s">
        <v>84</v>
      </c>
      <c r="C111" s="140"/>
      <c r="D111" s="140"/>
      <c r="E111" s="140"/>
      <c r="F111" s="153"/>
      <c r="G111" s="154">
        <v>2970</v>
      </c>
      <c r="H111" s="155">
        <v>2600</v>
      </c>
      <c r="I111" s="155">
        <v>2970</v>
      </c>
      <c r="J111" s="155">
        <v>2600</v>
      </c>
      <c r="K111" s="155">
        <v>15139.5</v>
      </c>
      <c r="L111" s="155">
        <v>2600</v>
      </c>
      <c r="M111" s="155">
        <v>15139.5</v>
      </c>
      <c r="N111" s="156">
        <v>2600</v>
      </c>
    </row>
    <row r="112" spans="1:14" ht="25.5" x14ac:dyDescent="0.25">
      <c r="A112" s="139"/>
      <c r="B112" s="136"/>
      <c r="C112" s="211" t="s">
        <v>291</v>
      </c>
      <c r="D112" s="211" t="s">
        <v>292</v>
      </c>
      <c r="E112" s="211" t="s">
        <v>293</v>
      </c>
      <c r="F112" s="256" t="s">
        <v>204</v>
      </c>
      <c r="G112" s="274"/>
      <c r="H112" s="276">
        <v>2600</v>
      </c>
      <c r="I112" s="275"/>
      <c r="J112" s="276">
        <v>2600</v>
      </c>
      <c r="K112" s="275"/>
      <c r="L112" s="276">
        <v>2600</v>
      </c>
      <c r="M112" s="275"/>
      <c r="N112" s="277">
        <v>2600</v>
      </c>
    </row>
    <row r="113" spans="1:14" x14ac:dyDescent="0.25">
      <c r="A113" s="139" t="s">
        <v>86</v>
      </c>
      <c r="B113" s="136" t="s">
        <v>0</v>
      </c>
      <c r="C113" s="140"/>
      <c r="D113" s="140"/>
      <c r="E113" s="140"/>
      <c r="F113" s="153"/>
      <c r="G113" s="232">
        <v>67705.95</v>
      </c>
      <c r="H113" s="233"/>
      <c r="I113" s="233">
        <v>67705.95</v>
      </c>
      <c r="J113" s="233"/>
      <c r="K113" s="233">
        <v>67705.95</v>
      </c>
      <c r="L113" s="233"/>
      <c r="M113" s="233">
        <v>67705.95</v>
      </c>
      <c r="N113" s="234"/>
    </row>
    <row r="114" spans="1:14" x14ac:dyDescent="0.25">
      <c r="A114" s="139" t="s">
        <v>87</v>
      </c>
      <c r="B114" s="136" t="s">
        <v>1</v>
      </c>
      <c r="C114" s="140"/>
      <c r="D114" s="140"/>
      <c r="E114" s="140"/>
      <c r="F114" s="153"/>
      <c r="G114" s="69"/>
      <c r="H114" s="71"/>
      <c r="I114" s="71"/>
      <c r="J114" s="71"/>
      <c r="K114" s="71"/>
      <c r="L114" s="71"/>
      <c r="M114" s="71"/>
      <c r="N114" s="73"/>
    </row>
    <row r="115" spans="1:14" x14ac:dyDescent="0.25">
      <c r="A115" s="139" t="s">
        <v>89</v>
      </c>
      <c r="B115" s="136" t="s">
        <v>88</v>
      </c>
      <c r="C115" s="140"/>
      <c r="D115" s="140"/>
      <c r="E115" s="140"/>
      <c r="F115" s="153"/>
      <c r="G115" s="158"/>
      <c r="H115" s="159"/>
      <c r="I115" s="159"/>
      <c r="J115" s="159"/>
      <c r="K115" s="159"/>
      <c r="L115" s="159"/>
      <c r="M115" s="159"/>
      <c r="N115" s="160"/>
    </row>
    <row r="116" spans="1:14" x14ac:dyDescent="0.25">
      <c r="A116" s="142" t="s">
        <v>81</v>
      </c>
      <c r="B116" s="144" t="s">
        <v>126</v>
      </c>
      <c r="C116" s="140"/>
      <c r="D116" s="140"/>
      <c r="E116" s="140"/>
      <c r="F116" s="153"/>
      <c r="G116" s="61">
        <f t="shared" ref="G116:M116" si="9">SUM(G110:G115)</f>
        <v>70675.95</v>
      </c>
      <c r="H116" s="62">
        <f>SUM(H115,H114,H113,H111,H110)</f>
        <v>2600</v>
      </c>
      <c r="I116" s="62">
        <f>SUM(I110:I115)</f>
        <v>70675.95</v>
      </c>
      <c r="J116" s="62">
        <f>SUM(J115,J114,J113,J111,J110)</f>
        <v>2600</v>
      </c>
      <c r="K116" s="62">
        <f t="shared" si="9"/>
        <v>82845.45</v>
      </c>
      <c r="L116" s="62">
        <f>SUM(L115,L114,L113,L111,L110)</f>
        <v>2600</v>
      </c>
      <c r="M116" s="62">
        <f t="shared" si="9"/>
        <v>82845.45</v>
      </c>
      <c r="N116" s="63">
        <f>SUM(N115,N114,N113,N111,N110)</f>
        <v>2600</v>
      </c>
    </row>
    <row r="117" spans="1:14" x14ac:dyDescent="0.25">
      <c r="A117" s="139" t="s">
        <v>92</v>
      </c>
      <c r="B117" s="136" t="s">
        <v>91</v>
      </c>
      <c r="C117" s="140"/>
      <c r="D117" s="140"/>
      <c r="E117" s="140"/>
      <c r="F117" s="153"/>
      <c r="G117" s="69"/>
      <c r="H117" s="71"/>
      <c r="I117" s="71"/>
      <c r="J117" s="71"/>
      <c r="K117" s="71"/>
      <c r="L117" s="71"/>
      <c r="M117" s="71"/>
      <c r="N117" s="73"/>
    </row>
    <row r="118" spans="1:14" x14ac:dyDescent="0.25">
      <c r="A118" s="139" t="s">
        <v>94</v>
      </c>
      <c r="B118" s="136" t="s">
        <v>93</v>
      </c>
      <c r="C118" s="140"/>
      <c r="D118" s="140"/>
      <c r="E118" s="140"/>
      <c r="F118" s="153"/>
      <c r="G118" s="69"/>
      <c r="H118" s="71"/>
      <c r="I118" s="71"/>
      <c r="J118" s="71"/>
      <c r="K118" s="71"/>
      <c r="L118" s="71"/>
      <c r="M118" s="71"/>
      <c r="N118" s="73"/>
    </row>
    <row r="119" spans="1:14" x14ac:dyDescent="0.25">
      <c r="A119" s="139" t="s">
        <v>96</v>
      </c>
      <c r="B119" s="136" t="s">
        <v>95</v>
      </c>
      <c r="C119" s="140"/>
      <c r="D119" s="140"/>
      <c r="E119" s="140"/>
      <c r="F119" s="153"/>
      <c r="G119" s="69"/>
      <c r="H119" s="71"/>
      <c r="I119" s="71"/>
      <c r="J119" s="71"/>
      <c r="K119" s="71"/>
      <c r="L119" s="71"/>
      <c r="M119" s="71"/>
      <c r="N119" s="73"/>
    </row>
    <row r="120" spans="1:14" x14ac:dyDescent="0.25">
      <c r="A120" s="139" t="s">
        <v>98</v>
      </c>
      <c r="B120" s="136" t="s">
        <v>97</v>
      </c>
      <c r="C120" s="140"/>
      <c r="D120" s="140"/>
      <c r="E120" s="140"/>
      <c r="F120" s="153"/>
      <c r="G120" s="69"/>
      <c r="H120" s="71"/>
      <c r="I120" s="71"/>
      <c r="J120" s="71"/>
      <c r="K120" s="71"/>
      <c r="L120" s="71"/>
      <c r="M120" s="71"/>
      <c r="N120" s="73"/>
    </row>
    <row r="121" spans="1:14" x14ac:dyDescent="0.25">
      <c r="A121" s="142" t="s">
        <v>90</v>
      </c>
      <c r="B121" s="144" t="s">
        <v>125</v>
      </c>
      <c r="C121" s="140"/>
      <c r="D121" s="140"/>
      <c r="E121" s="140"/>
      <c r="F121" s="153"/>
      <c r="G121" s="61">
        <f t="shared" ref="G121:M121" si="10">SUM(G117:G120)</f>
        <v>0</v>
      </c>
      <c r="H121" s="161">
        <f>SUM(H120,H119,H118,H117)</f>
        <v>0</v>
      </c>
      <c r="I121" s="161">
        <f t="shared" si="10"/>
        <v>0</v>
      </c>
      <c r="J121" s="161">
        <f>SUM(J120,J119,J118,J117)</f>
        <v>0</v>
      </c>
      <c r="K121" s="161">
        <f t="shared" si="10"/>
        <v>0</v>
      </c>
      <c r="L121" s="161">
        <f>SUM(L120,L119,L118,L117)</f>
        <v>0</v>
      </c>
      <c r="M121" s="161">
        <f t="shared" si="10"/>
        <v>0</v>
      </c>
      <c r="N121" s="162">
        <f>SUM(N120,N119,N118,N117)</f>
        <v>0</v>
      </c>
    </row>
    <row r="122" spans="1:14" x14ac:dyDescent="0.25">
      <c r="A122" s="139" t="s">
        <v>101</v>
      </c>
      <c r="B122" s="136" t="s">
        <v>100</v>
      </c>
      <c r="C122" s="140"/>
      <c r="D122" s="140"/>
      <c r="E122" s="140"/>
      <c r="F122" s="153"/>
      <c r="G122" s="69"/>
      <c r="H122" s="71"/>
      <c r="I122" s="71"/>
      <c r="J122" s="71"/>
      <c r="K122" s="71"/>
      <c r="L122" s="71"/>
      <c r="M122" s="71"/>
      <c r="N122" s="73"/>
    </row>
    <row r="123" spans="1:14" x14ac:dyDescent="0.25">
      <c r="A123" s="139" t="s">
        <v>103</v>
      </c>
      <c r="B123" s="136" t="s">
        <v>102</v>
      </c>
      <c r="C123" s="140"/>
      <c r="D123" s="140"/>
      <c r="E123" s="140"/>
      <c r="F123" s="153"/>
      <c r="G123" s="69"/>
      <c r="H123" s="71"/>
      <c r="I123" s="71"/>
      <c r="J123" s="71"/>
      <c r="K123" s="71"/>
      <c r="L123" s="71"/>
      <c r="M123" s="71"/>
      <c r="N123" s="73"/>
    </row>
    <row r="124" spans="1:14" x14ac:dyDescent="0.25">
      <c r="A124" s="139" t="s">
        <v>105</v>
      </c>
      <c r="B124" s="136" t="s">
        <v>104</v>
      </c>
      <c r="C124" s="140"/>
      <c r="D124" s="140"/>
      <c r="E124" s="140"/>
      <c r="F124" s="153"/>
      <c r="G124" s="69"/>
      <c r="H124" s="71"/>
      <c r="I124" s="71"/>
      <c r="J124" s="71"/>
      <c r="K124" s="71"/>
      <c r="L124" s="71"/>
      <c r="M124" s="71"/>
      <c r="N124" s="73"/>
    </row>
    <row r="125" spans="1:14" x14ac:dyDescent="0.25">
      <c r="A125" s="139" t="s">
        <v>107</v>
      </c>
      <c r="B125" s="136" t="s">
        <v>106</v>
      </c>
      <c r="C125" s="140"/>
      <c r="D125" s="140"/>
      <c r="E125" s="140"/>
      <c r="F125" s="153"/>
      <c r="G125" s="69"/>
      <c r="H125" s="71"/>
      <c r="I125" s="71"/>
      <c r="J125" s="71"/>
      <c r="K125" s="71"/>
      <c r="L125" s="71"/>
      <c r="M125" s="71"/>
      <c r="N125" s="73"/>
    </row>
    <row r="126" spans="1:14" x14ac:dyDescent="0.25">
      <c r="A126" s="139" t="s">
        <v>109</v>
      </c>
      <c r="B126" s="136" t="s">
        <v>108</v>
      </c>
      <c r="C126" s="140"/>
      <c r="D126" s="140"/>
      <c r="E126" s="140"/>
      <c r="F126" s="153"/>
      <c r="G126" s="69"/>
      <c r="H126" s="71"/>
      <c r="I126" s="71"/>
      <c r="J126" s="71"/>
      <c r="K126" s="71"/>
      <c r="L126" s="71"/>
      <c r="M126" s="71"/>
      <c r="N126" s="73"/>
    </row>
    <row r="127" spans="1:14" x14ac:dyDescent="0.25">
      <c r="A127" s="142" t="s">
        <v>99</v>
      </c>
      <c r="B127" s="144" t="s">
        <v>124</v>
      </c>
      <c r="C127" s="140"/>
      <c r="D127" s="140"/>
      <c r="E127" s="140"/>
      <c r="F127" s="153"/>
      <c r="G127" s="163">
        <f t="shared" ref="G127" si="11">SUM(G122:G126)</f>
        <v>0</v>
      </c>
      <c r="H127" s="161">
        <f>SUM(H126,H125,H124,H123,H122)</f>
        <v>0</v>
      </c>
      <c r="I127" s="161">
        <f>SUM(I122:I126)</f>
        <v>0</v>
      </c>
      <c r="J127" s="161">
        <f>SUM(J126,J125,J124,J123,J122)</f>
        <v>0</v>
      </c>
      <c r="K127" s="161">
        <f>SUM(K126,K125,K124,K123,K122)</f>
        <v>0</v>
      </c>
      <c r="L127" s="161">
        <f>SUM(L126,L125,L124,L123,L122)</f>
        <v>0</v>
      </c>
      <c r="M127" s="161">
        <f>SUM(M126,M125,M124,M123,M122)</f>
        <v>0</v>
      </c>
      <c r="N127" s="162">
        <f>SUM(N126,N125,N124,N123,N122)</f>
        <v>0</v>
      </c>
    </row>
    <row r="128" spans="1:14" x14ac:dyDescent="0.25">
      <c r="A128" s="139" t="s">
        <v>164</v>
      </c>
      <c r="B128" s="164" t="s">
        <v>171</v>
      </c>
      <c r="C128" s="165"/>
      <c r="D128" s="165"/>
      <c r="E128" s="165"/>
      <c r="F128" s="166"/>
      <c r="G128" s="69"/>
      <c r="H128" s="71"/>
      <c r="I128" s="71"/>
      <c r="J128" s="71"/>
      <c r="K128" s="71"/>
      <c r="L128" s="71"/>
      <c r="M128" s="71"/>
      <c r="N128" s="73"/>
    </row>
    <row r="129" spans="1:14" ht="30" x14ac:dyDescent="0.25">
      <c r="A129" s="142" t="s">
        <v>172</v>
      </c>
      <c r="B129" s="167" t="s">
        <v>128</v>
      </c>
      <c r="C129" s="165"/>
      <c r="D129" s="165"/>
      <c r="E129" s="165"/>
      <c r="F129" s="166"/>
      <c r="G129" s="168">
        <f>G128</f>
        <v>0</v>
      </c>
      <c r="H129" s="169">
        <f t="shared" ref="H129:N129" si="12">H128</f>
        <v>0</v>
      </c>
      <c r="I129" s="169">
        <f t="shared" si="12"/>
        <v>0</v>
      </c>
      <c r="J129" s="169">
        <f t="shared" si="12"/>
        <v>0</v>
      </c>
      <c r="K129" s="169">
        <f t="shared" si="12"/>
        <v>0</v>
      </c>
      <c r="L129" s="169">
        <f t="shared" si="12"/>
        <v>0</v>
      </c>
      <c r="M129" s="169">
        <f t="shared" si="12"/>
        <v>0</v>
      </c>
      <c r="N129" s="170">
        <f t="shared" si="12"/>
        <v>0</v>
      </c>
    </row>
    <row r="130" spans="1:14" x14ac:dyDescent="0.25">
      <c r="A130" s="139" t="s">
        <v>112</v>
      </c>
      <c r="B130" s="136" t="s">
        <v>111</v>
      </c>
      <c r="C130" s="140"/>
      <c r="D130" s="140"/>
      <c r="E130" s="140"/>
      <c r="F130" s="153"/>
      <c r="G130" s="69">
        <v>17494.330000000002</v>
      </c>
      <c r="H130" s="71">
        <f>SUM(H131:H136)</f>
        <v>2222.64</v>
      </c>
      <c r="I130" s="71">
        <v>20932.73</v>
      </c>
      <c r="J130" s="71">
        <f>SUM(J131:J136)</f>
        <v>28537.919999999998</v>
      </c>
      <c r="K130" s="71">
        <v>25950.18</v>
      </c>
      <c r="L130" s="71">
        <f>SUM(L131:L136)</f>
        <v>54853.2</v>
      </c>
      <c r="M130" s="71">
        <v>27644.969999999998</v>
      </c>
      <c r="N130" s="73">
        <f>SUM(N131:N136)</f>
        <v>85067.290000000008</v>
      </c>
    </row>
    <row r="131" spans="1:14" ht="38.25" x14ac:dyDescent="0.25">
      <c r="A131" s="139"/>
      <c r="B131" s="136"/>
      <c r="C131" s="140" t="s">
        <v>294</v>
      </c>
      <c r="D131" s="140" t="s">
        <v>295</v>
      </c>
      <c r="E131" s="140" t="s">
        <v>296</v>
      </c>
      <c r="F131" s="153" t="s">
        <v>208</v>
      </c>
      <c r="G131" s="74"/>
      <c r="H131" s="243">
        <v>517.08000000000004</v>
      </c>
      <c r="I131" s="76"/>
      <c r="J131" s="243">
        <v>6263.94</v>
      </c>
      <c r="K131" s="76"/>
      <c r="L131" s="243">
        <v>12010.8</v>
      </c>
      <c r="M131" s="76"/>
      <c r="N131" s="244">
        <v>19673.29</v>
      </c>
    </row>
    <row r="132" spans="1:14" ht="38.25" x14ac:dyDescent="0.25">
      <c r="A132" s="139"/>
      <c r="B132" s="136"/>
      <c r="C132" s="224" t="s">
        <v>297</v>
      </c>
      <c r="D132" s="224" t="s">
        <v>298</v>
      </c>
      <c r="E132" s="224" t="s">
        <v>299</v>
      </c>
      <c r="F132" s="258" t="s">
        <v>208</v>
      </c>
      <c r="G132" s="249"/>
      <c r="H132" s="250">
        <v>466.8</v>
      </c>
      <c r="I132" s="251"/>
      <c r="J132" s="250">
        <v>5609.22</v>
      </c>
      <c r="K132" s="251"/>
      <c r="L132" s="250">
        <v>10751.64</v>
      </c>
      <c r="M132" s="251"/>
      <c r="N132" s="252">
        <v>17608.189999999999</v>
      </c>
    </row>
    <row r="133" spans="1:14" ht="38.25" x14ac:dyDescent="0.25">
      <c r="A133" s="139"/>
      <c r="B133" s="136"/>
      <c r="C133" s="224" t="s">
        <v>300</v>
      </c>
      <c r="D133" s="224" t="s">
        <v>301</v>
      </c>
      <c r="E133" s="224" t="s">
        <v>302</v>
      </c>
      <c r="F133" s="258" t="s">
        <v>182</v>
      </c>
      <c r="G133" s="249"/>
      <c r="H133" s="250">
        <v>890</v>
      </c>
      <c r="I133" s="251"/>
      <c r="J133" s="250">
        <v>4285.3899999999994</v>
      </c>
      <c r="K133" s="251"/>
      <c r="L133" s="250">
        <v>7680.78</v>
      </c>
      <c r="M133" s="251"/>
      <c r="N133" s="252">
        <v>11076.16</v>
      </c>
    </row>
    <row r="134" spans="1:14" ht="38.25" x14ac:dyDescent="0.25">
      <c r="A134" s="139"/>
      <c r="B134" s="136"/>
      <c r="C134" s="224" t="s">
        <v>303</v>
      </c>
      <c r="D134" s="224" t="s">
        <v>304</v>
      </c>
      <c r="E134" s="224" t="s">
        <v>305</v>
      </c>
      <c r="F134" s="258" t="s">
        <v>208</v>
      </c>
      <c r="G134" s="249"/>
      <c r="H134" s="250">
        <v>146.13999999999999</v>
      </c>
      <c r="I134" s="251"/>
      <c r="J134" s="250">
        <v>953.4</v>
      </c>
      <c r="K134" s="251"/>
      <c r="L134" s="250">
        <v>1760.6599999999999</v>
      </c>
      <c r="M134" s="251"/>
      <c r="N134" s="252">
        <v>2836.99</v>
      </c>
    </row>
    <row r="135" spans="1:14" ht="38.25" x14ac:dyDescent="0.25">
      <c r="A135" s="139"/>
      <c r="B135" s="136"/>
      <c r="C135" s="224" t="s">
        <v>306</v>
      </c>
      <c r="D135" s="224" t="s">
        <v>307</v>
      </c>
      <c r="E135" s="224" t="s">
        <v>308</v>
      </c>
      <c r="F135" s="258" t="s">
        <v>182</v>
      </c>
      <c r="G135" s="249"/>
      <c r="H135" s="250">
        <v>202.62</v>
      </c>
      <c r="I135" s="251"/>
      <c r="J135" s="250">
        <v>11259.300000000001</v>
      </c>
      <c r="K135" s="251"/>
      <c r="L135" s="250">
        <v>22315.98</v>
      </c>
      <c r="M135" s="251"/>
      <c r="N135" s="252">
        <v>33372.660000000003</v>
      </c>
    </row>
    <row r="136" spans="1:14" ht="25.5" x14ac:dyDescent="0.25">
      <c r="A136" s="139"/>
      <c r="B136" s="136"/>
      <c r="C136" s="219" t="s">
        <v>309</v>
      </c>
      <c r="D136" s="219" t="s">
        <v>310</v>
      </c>
      <c r="E136" s="219" t="s">
        <v>311</v>
      </c>
      <c r="F136" s="257" t="s">
        <v>182</v>
      </c>
      <c r="G136" s="245"/>
      <c r="H136" s="246">
        <v>0</v>
      </c>
      <c r="I136" s="247"/>
      <c r="J136" s="246">
        <v>166.67</v>
      </c>
      <c r="K136" s="247"/>
      <c r="L136" s="246">
        <v>333.34</v>
      </c>
      <c r="M136" s="247"/>
      <c r="N136" s="248">
        <v>500</v>
      </c>
    </row>
    <row r="137" spans="1:14" x14ac:dyDescent="0.25">
      <c r="A137" s="139" t="s">
        <v>114</v>
      </c>
      <c r="B137" s="136" t="s">
        <v>113</v>
      </c>
      <c r="C137" s="140"/>
      <c r="D137" s="140"/>
      <c r="E137" s="140"/>
      <c r="F137" s="153"/>
      <c r="G137" s="232">
        <v>961.52</v>
      </c>
      <c r="H137" s="233">
        <f>SUM(H138:H140)</f>
        <v>0</v>
      </c>
      <c r="I137" s="233">
        <v>961.52</v>
      </c>
      <c r="J137" s="233">
        <f>SUM(J138:J140)</f>
        <v>7990.8</v>
      </c>
      <c r="K137" s="233">
        <v>961.52</v>
      </c>
      <c r="L137" s="233">
        <f>SUM(L138:L140)</f>
        <v>15981.6</v>
      </c>
      <c r="M137" s="233">
        <v>1073.3499999999999</v>
      </c>
      <c r="N137" s="234">
        <f>SUM(N138:N140)</f>
        <v>23972.39</v>
      </c>
    </row>
    <row r="138" spans="1:14" ht="25.5" x14ac:dyDescent="0.25">
      <c r="A138" s="139"/>
      <c r="B138" s="136"/>
      <c r="C138" s="140" t="s">
        <v>312</v>
      </c>
      <c r="D138" s="140" t="s">
        <v>313</v>
      </c>
      <c r="E138" s="140" t="s">
        <v>314</v>
      </c>
      <c r="F138" s="153" t="s">
        <v>182</v>
      </c>
      <c r="G138" s="239"/>
      <c r="H138" s="240">
        <v>0</v>
      </c>
      <c r="I138" s="241"/>
      <c r="J138" s="240">
        <v>1666.67</v>
      </c>
      <c r="K138" s="241"/>
      <c r="L138" s="240">
        <v>3333.34</v>
      </c>
      <c r="M138" s="241"/>
      <c r="N138" s="242">
        <v>5000</v>
      </c>
    </row>
    <row r="139" spans="1:14" ht="25.5" x14ac:dyDescent="0.25">
      <c r="A139" s="139"/>
      <c r="B139" s="136"/>
      <c r="C139" s="224" t="s">
        <v>315</v>
      </c>
      <c r="D139" s="224" t="s">
        <v>316</v>
      </c>
      <c r="E139" s="224" t="s">
        <v>317</v>
      </c>
      <c r="F139" s="258" t="s">
        <v>182</v>
      </c>
      <c r="G139" s="249"/>
      <c r="H139" s="250">
        <v>0</v>
      </c>
      <c r="I139" s="251"/>
      <c r="J139" s="250">
        <v>2266.09</v>
      </c>
      <c r="K139" s="251"/>
      <c r="L139" s="250">
        <v>4532.18</v>
      </c>
      <c r="M139" s="251"/>
      <c r="N139" s="252">
        <v>6798.26</v>
      </c>
    </row>
    <row r="140" spans="1:14" ht="25.5" x14ac:dyDescent="0.25">
      <c r="A140" s="139"/>
      <c r="B140" s="136"/>
      <c r="C140" s="219" t="s">
        <v>318</v>
      </c>
      <c r="D140" s="219" t="s">
        <v>319</v>
      </c>
      <c r="E140" s="219" t="s">
        <v>320</v>
      </c>
      <c r="F140" s="257" t="s">
        <v>182</v>
      </c>
      <c r="G140" s="245"/>
      <c r="H140" s="246">
        <v>0</v>
      </c>
      <c r="I140" s="247"/>
      <c r="J140" s="246">
        <v>4058.04</v>
      </c>
      <c r="K140" s="247"/>
      <c r="L140" s="246">
        <v>8116.08</v>
      </c>
      <c r="M140" s="247"/>
      <c r="N140" s="248">
        <v>12174.130000000001</v>
      </c>
    </row>
    <row r="141" spans="1:14" ht="15.75" thickBot="1" x14ac:dyDescent="0.3">
      <c r="A141" s="142" t="s">
        <v>110</v>
      </c>
      <c r="B141" s="144" t="s">
        <v>123</v>
      </c>
      <c r="C141" s="140"/>
      <c r="D141" s="140"/>
      <c r="E141" s="140"/>
      <c r="F141" s="153"/>
      <c r="G141" s="278">
        <f t="shared" ref="G141:N141" si="13">+G130+G137</f>
        <v>18455.850000000002</v>
      </c>
      <c r="H141" s="279">
        <f>+H130+H137</f>
        <v>2222.64</v>
      </c>
      <c r="I141" s="279">
        <f t="shared" si="13"/>
        <v>21894.25</v>
      </c>
      <c r="J141" s="279">
        <f>+J130+J137</f>
        <v>36528.720000000001</v>
      </c>
      <c r="K141" s="279">
        <f t="shared" si="13"/>
        <v>26911.7</v>
      </c>
      <c r="L141" s="279">
        <f>+L130+L137</f>
        <v>70834.8</v>
      </c>
      <c r="M141" s="279">
        <f t="shared" si="13"/>
        <v>28718.319999999996</v>
      </c>
      <c r="N141" s="280">
        <f t="shared" si="13"/>
        <v>109039.68000000001</v>
      </c>
    </row>
    <row r="142" spans="1:14" ht="18.75" thickTop="1" thickBot="1" x14ac:dyDescent="0.3">
      <c r="A142" s="171" t="s">
        <v>137</v>
      </c>
      <c r="B142" s="37" t="s">
        <v>140</v>
      </c>
      <c r="C142" s="129"/>
      <c r="D142" s="129"/>
      <c r="E142" s="129"/>
      <c r="F142" s="130"/>
      <c r="G142" s="172"/>
      <c r="H142" s="173">
        <v>0</v>
      </c>
      <c r="I142" s="173"/>
      <c r="J142" s="173">
        <v>0</v>
      </c>
      <c r="K142" s="173"/>
      <c r="L142" s="173">
        <v>0</v>
      </c>
      <c r="M142" s="173"/>
      <c r="N142" s="174">
        <v>0</v>
      </c>
    </row>
    <row r="143" spans="1:14" ht="16.5" thickTop="1" thickBot="1" x14ac:dyDescent="0.3">
      <c r="A143" s="185" t="s">
        <v>132</v>
      </c>
      <c r="B143" s="186"/>
      <c r="C143" s="131"/>
      <c r="D143" s="131"/>
      <c r="E143" s="131"/>
      <c r="F143" s="131"/>
      <c r="G143" s="121">
        <f t="shared" ref="G143:N143" si="14">+G142+G141+G129+G127+G121+G116+G109</f>
        <v>116298.94</v>
      </c>
      <c r="H143" s="122">
        <f t="shared" si="14"/>
        <v>23266.079999999998</v>
      </c>
      <c r="I143" s="122">
        <f t="shared" si="14"/>
        <v>132489.19</v>
      </c>
      <c r="J143" s="122">
        <f t="shared" si="14"/>
        <v>82534.040000000008</v>
      </c>
      <c r="K143" s="122">
        <f t="shared" si="14"/>
        <v>185992</v>
      </c>
      <c r="L143" s="122">
        <f t="shared" si="14"/>
        <v>141552</v>
      </c>
      <c r="M143" s="122">
        <f t="shared" si="14"/>
        <v>237290.50999999998</v>
      </c>
      <c r="N143" s="123">
        <f t="shared" si="14"/>
        <v>209642.89</v>
      </c>
    </row>
    <row r="144" spans="1:14" ht="16.5" thickTop="1" thickBot="1" x14ac:dyDescent="0.3">
      <c r="A144" s="185" t="s">
        <v>170</v>
      </c>
      <c r="B144" s="186"/>
      <c r="C144" s="128"/>
      <c r="D144" s="128"/>
      <c r="E144" s="128"/>
      <c r="F144" s="128"/>
      <c r="G144" s="2"/>
      <c r="H144" s="86">
        <v>0</v>
      </c>
      <c r="I144" s="3"/>
      <c r="J144" s="86">
        <v>0</v>
      </c>
      <c r="K144" s="3"/>
      <c r="L144" s="86">
        <v>0</v>
      </c>
      <c r="M144" s="3"/>
      <c r="N144" s="88">
        <v>0</v>
      </c>
    </row>
    <row r="145" spans="1:14" ht="16.5" thickTop="1" thickBot="1" x14ac:dyDescent="0.3">
      <c r="A145" s="17"/>
      <c r="B145" s="42"/>
      <c r="C145" s="42"/>
      <c r="D145" s="42"/>
      <c r="E145" s="42"/>
      <c r="F145" s="42"/>
      <c r="G145" s="43"/>
      <c r="H145" s="43"/>
      <c r="I145" s="43"/>
      <c r="J145" s="43"/>
      <c r="K145" s="43"/>
      <c r="L145" s="43"/>
      <c r="M145" s="43"/>
      <c r="N145" s="44"/>
    </row>
    <row r="146" spans="1:14" ht="16.5" thickTop="1" thickBot="1" x14ac:dyDescent="0.3">
      <c r="A146" s="45"/>
      <c r="B146" s="46" t="s">
        <v>129</v>
      </c>
      <c r="C146" s="132"/>
      <c r="D146" s="132"/>
      <c r="E146" s="132"/>
      <c r="F146" s="132"/>
      <c r="G146" s="122">
        <f t="shared" ref="G146:N146" si="15">+G70-G143</f>
        <v>49717.979999999981</v>
      </c>
      <c r="H146" s="122">
        <f t="shared" si="15"/>
        <v>855.57000000000335</v>
      </c>
      <c r="I146" s="122">
        <f t="shared" si="15"/>
        <v>48347.359999999986</v>
      </c>
      <c r="J146" s="122">
        <f t="shared" si="15"/>
        <v>97450.38</v>
      </c>
      <c r="K146" s="122">
        <f t="shared" si="15"/>
        <v>66421.049999999988</v>
      </c>
      <c r="L146" s="122">
        <f t="shared" si="15"/>
        <v>113245.41999999998</v>
      </c>
      <c r="M146" s="122">
        <f t="shared" si="15"/>
        <v>89504.270000000048</v>
      </c>
      <c r="N146" s="123">
        <f t="shared" si="15"/>
        <v>123200.33000000002</v>
      </c>
    </row>
    <row r="147" spans="1:14" s="23" customFormat="1" ht="16.5" thickTop="1" thickBot="1" x14ac:dyDescent="0.25">
      <c r="A147" s="45"/>
      <c r="B147" s="46" t="s">
        <v>159</v>
      </c>
      <c r="C147" s="133"/>
      <c r="D147" s="133"/>
      <c r="E147" s="133"/>
      <c r="F147" s="133"/>
      <c r="G147" s="4"/>
      <c r="H147" s="126">
        <f>+H71-H144</f>
        <v>0</v>
      </c>
      <c r="I147" s="5"/>
      <c r="J147" s="126">
        <f>+J71-J144</f>
        <v>0</v>
      </c>
      <c r="K147" s="5"/>
      <c r="L147" s="126">
        <f>+L71-L144</f>
        <v>0</v>
      </c>
      <c r="M147" s="5"/>
      <c r="N147" s="124">
        <f>+N71-N144</f>
        <v>0</v>
      </c>
    </row>
    <row r="148" spans="1:14" s="23" customFormat="1" ht="16.5" thickTop="1" thickBot="1" x14ac:dyDescent="0.3">
      <c r="A148" s="47"/>
      <c r="B148" s="46" t="s">
        <v>134</v>
      </c>
      <c r="C148" s="132"/>
      <c r="D148" s="132"/>
      <c r="E148" s="132"/>
      <c r="F148" s="132"/>
      <c r="G148" s="122">
        <v>0</v>
      </c>
      <c r="H148" s="122">
        <f>IF(H146&lt;0,-H146,0)</f>
        <v>0</v>
      </c>
      <c r="I148" s="122">
        <v>0</v>
      </c>
      <c r="J148" s="122">
        <f>IF(J146&lt;0,-J146,0)</f>
        <v>0</v>
      </c>
      <c r="K148" s="122">
        <v>0</v>
      </c>
      <c r="L148" s="122">
        <f>IF(L146&lt;0,-L146,0)</f>
        <v>0</v>
      </c>
      <c r="M148" s="122">
        <v>0</v>
      </c>
      <c r="N148" s="125">
        <f>IF(N146&lt;0,-N146,0)</f>
        <v>0</v>
      </c>
    </row>
    <row r="149" spans="1:14" s="6" customFormat="1" ht="21" customHeight="1" thickTop="1" x14ac:dyDescent="0.2">
      <c r="A149" s="187" t="s">
        <v>145</v>
      </c>
      <c r="B149" s="187"/>
      <c r="C149" s="187"/>
      <c r="D149" s="187"/>
      <c r="E149" s="187"/>
      <c r="F149" s="187"/>
      <c r="G149" s="187"/>
      <c r="H149" s="187"/>
      <c r="I149" s="187"/>
      <c r="J149" s="187"/>
      <c r="K149" s="187"/>
      <c r="L149" s="187"/>
      <c r="M149" s="187"/>
      <c r="N149" s="187"/>
    </row>
    <row r="150" spans="1:14" s="6" customFormat="1" ht="21" customHeight="1" x14ac:dyDescent="0.2">
      <c r="A150" s="188" t="s">
        <v>147</v>
      </c>
      <c r="B150" s="188"/>
      <c r="C150" s="188"/>
      <c r="D150" s="188"/>
      <c r="E150" s="188"/>
      <c r="F150" s="188"/>
      <c r="G150" s="188"/>
      <c r="H150" s="188"/>
      <c r="I150" s="188"/>
      <c r="J150" s="188"/>
      <c r="K150" s="188"/>
      <c r="L150" s="188"/>
      <c r="M150" s="188"/>
      <c r="N150" s="188"/>
    </row>
    <row r="151" spans="1:14" s="6" customFormat="1" ht="21" customHeight="1" x14ac:dyDescent="0.2">
      <c r="A151" s="175" t="s">
        <v>163</v>
      </c>
      <c r="B151" s="175"/>
      <c r="C151" s="175"/>
      <c r="D151" s="175"/>
      <c r="E151" s="175"/>
      <c r="F151" s="175"/>
      <c r="G151" s="175"/>
      <c r="H151" s="175"/>
      <c r="I151" s="175"/>
      <c r="J151" s="175"/>
      <c r="K151" s="175"/>
      <c r="L151" s="175"/>
      <c r="M151" s="175"/>
      <c r="N151" s="175"/>
    </row>
  </sheetData>
  <sheetProtection algorithmName="SHA-512" hashValue="GXwILI59eAbRaA4drZCxCFGcnzueqYGYHqk120A8Bo7LG2apSQng0wrcmaHbwkRElMdRGYmxo36LcvOR1tn4KA==" saltValue="ePkD3LwfnUzVDZ9U/yHh8Q==" spinCount="100000" sheet="1" objects="1" scenarios="1"/>
  <mergeCells count="39">
    <mergeCell ref="A7:N7"/>
    <mergeCell ref="B1:N2"/>
    <mergeCell ref="A3:N3"/>
    <mergeCell ref="A4:N4"/>
    <mergeCell ref="A5:N5"/>
    <mergeCell ref="A6:N6"/>
    <mergeCell ref="A70:B70"/>
    <mergeCell ref="A8:N8"/>
    <mergeCell ref="A9:N9"/>
    <mergeCell ref="A11:A13"/>
    <mergeCell ref="B11:B13"/>
    <mergeCell ref="C11:C13"/>
    <mergeCell ref="D11:D13"/>
    <mergeCell ref="E11:E13"/>
    <mergeCell ref="F11:F13"/>
    <mergeCell ref="G11:N11"/>
    <mergeCell ref="G12:H12"/>
    <mergeCell ref="I12:J12"/>
    <mergeCell ref="K12:L12"/>
    <mergeCell ref="M12:N12"/>
    <mergeCell ref="A68:B68"/>
    <mergeCell ref="A69:B69"/>
    <mergeCell ref="E73:E75"/>
    <mergeCell ref="A71:B71"/>
    <mergeCell ref="A73:A75"/>
    <mergeCell ref="B73:B75"/>
    <mergeCell ref="C73:C75"/>
    <mergeCell ref="D73:D75"/>
    <mergeCell ref="F73:F75"/>
    <mergeCell ref="G73:N73"/>
    <mergeCell ref="G74:H74"/>
    <mergeCell ref="I74:J74"/>
    <mergeCell ref="K74:L74"/>
    <mergeCell ref="M74:N74"/>
    <mergeCell ref="A143:B143"/>
    <mergeCell ref="A144:B144"/>
    <mergeCell ref="A149:N149"/>
    <mergeCell ref="A150:N150"/>
    <mergeCell ref="A151:N151"/>
  </mergeCells>
  <pageMargins left="0.31496062992126" right="0.118110236220472" top="0.15748031496063" bottom="0" header="0" footer="0"/>
  <pageSetup paperSize="9" scale="62"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Paola Marino</cp:lastModifiedBy>
  <cp:lastPrinted>2025-01-31T14:01:04Z</cp:lastPrinted>
  <dcterms:created xsi:type="dcterms:W3CDTF">2015-02-26T11:29:02Z</dcterms:created>
  <dcterms:modified xsi:type="dcterms:W3CDTF">2025-04-15T14:22:55Z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